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OS\DISCO(E)\JUAN CARLOS\2023\DEMANDA\DEMANDA MES DE DICIEMBRE RED MOYOBAMBA\"/>
    </mc:Choice>
  </mc:AlternateContent>
  <xr:revisionPtr revIDLastSave="0" documentId="13_ncr:1_{107048E7-1D94-4CA1-8C98-11994E9DD5E6}" xr6:coauthVersionLast="47" xr6:coauthVersionMax="47" xr10:uidLastSave="{00000000-0000-0000-0000-000000000000}"/>
  <bookViews>
    <workbookView xWindow="-120" yWindow="-120" windowWidth="29040" windowHeight="15840" tabRatio="711" activeTab="11" xr2:uid="{00000000-000D-0000-FFFF-FFFF00000000}"/>
  </bookViews>
  <sheets>
    <sheet name="ENERO" sheetId="32" r:id="rId1"/>
    <sheet name="FEBRERO" sheetId="33" r:id="rId2"/>
    <sheet name="MARZO" sheetId="34" r:id="rId3"/>
    <sheet name="ABRIL" sheetId="35" r:id="rId4"/>
    <sheet name="MAYO" sheetId="36" r:id="rId5"/>
    <sheet name="JUNIO" sheetId="37" r:id="rId6"/>
    <sheet name="JULIO" sheetId="38" r:id="rId7"/>
    <sheet name="AGOSTO" sheetId="39" r:id="rId8"/>
    <sheet name="SETIEMBRE" sheetId="40" r:id="rId9"/>
    <sheet name="OCTUBRE" sheetId="41" r:id="rId10"/>
    <sheet name="NOVIEMBRE" sheetId="42" r:id="rId11"/>
    <sheet name="DICIEMBRE" sheetId="43" r:id="rId12"/>
    <sheet name="FORMATO IND_1A" sheetId="4" r:id="rId13"/>
  </sheets>
  <definedNames>
    <definedName name="_xlnm._FilterDatabase" localSheetId="3" hidden="1">ABRIL!$A$12:$AL$173</definedName>
    <definedName name="_xlnm._FilterDatabase" localSheetId="7" hidden="1">AGOSTO!$A$12:$AL$171</definedName>
    <definedName name="_xlnm._FilterDatabase" localSheetId="11" hidden="1">DICIEMBRE!$A$12:$AK$169</definedName>
    <definedName name="_xlnm._FilterDatabase" localSheetId="0" hidden="1">ENERO!$A$12:$AL$169</definedName>
    <definedName name="_xlnm._FilterDatabase" localSheetId="1" hidden="1">FEBRERO!$A$12:$AL$171</definedName>
    <definedName name="_xlnm._FilterDatabase" localSheetId="6" hidden="1">JULIO!$A$12:$AL$175</definedName>
    <definedName name="_xlnm._FilterDatabase" localSheetId="5" hidden="1">JUNIO!$A$12:$AL$168</definedName>
    <definedName name="_xlnm._FilterDatabase" localSheetId="2" hidden="1">MARZO!$A$12:$AL$174</definedName>
    <definedName name="_xlnm._FilterDatabase" localSheetId="4" hidden="1">MAYO!$A$12:$AL$169</definedName>
    <definedName name="_xlnm._FilterDatabase" localSheetId="10" hidden="1">NOVIEMBRE!$A$12:$AL$153</definedName>
    <definedName name="_xlnm._FilterDatabase" localSheetId="9" hidden="1">OCTUBRE!$A$12:$AL$158</definedName>
    <definedName name="_xlnm._FilterDatabase" localSheetId="8" hidden="1">SETIEMBRE!$A$12:$AL$170</definedName>
    <definedName name="_xlnm.Print_Titles" localSheetId="12">'FORMATO IND_1A'!$1:$9</definedName>
  </definedNames>
  <calcPr calcId="191029"/>
</workbook>
</file>

<file path=xl/calcChain.xml><?xml version="1.0" encoding="utf-8"?>
<calcChain xmlns="http://schemas.openxmlformats.org/spreadsheetml/2006/main">
  <c r="AK154" i="43" l="1"/>
  <c r="AK155" i="43"/>
  <c r="AK156" i="43"/>
  <c r="AK157" i="43"/>
  <c r="AK158" i="43"/>
  <c r="AK159" i="43"/>
  <c r="AK160" i="43"/>
  <c r="AK161" i="43"/>
  <c r="AK162" i="43"/>
  <c r="AK163" i="43"/>
  <c r="AK164" i="43"/>
  <c r="AK165" i="43"/>
  <c r="AK166" i="43"/>
  <c r="AK167" i="43"/>
  <c r="AK168" i="43"/>
  <c r="AI154" i="43"/>
  <c r="AI155" i="43"/>
  <c r="AI156" i="43"/>
  <c r="AI157" i="43"/>
  <c r="AI158" i="43"/>
  <c r="AI159" i="43"/>
  <c r="AI160" i="43"/>
  <c r="AI161" i="43"/>
  <c r="AI162" i="43"/>
  <c r="AI163" i="43"/>
  <c r="AI164" i="43"/>
  <c r="AI165" i="43"/>
  <c r="AI166" i="43"/>
  <c r="AI167" i="43"/>
  <c r="AI168" i="43"/>
  <c r="U148" i="43"/>
  <c r="X145" i="43"/>
  <c r="D149" i="43"/>
  <c r="AK14" i="43" l="1"/>
  <c r="AK15" i="43"/>
  <c r="AK16" i="43"/>
  <c r="AK17" i="43"/>
  <c r="AK18" i="43"/>
  <c r="AK19" i="43"/>
  <c r="AK20" i="43"/>
  <c r="AK21" i="43"/>
  <c r="AK26" i="43"/>
  <c r="AK27" i="43"/>
  <c r="AK28" i="43"/>
  <c r="AK29" i="43"/>
  <c r="AK30" i="43"/>
  <c r="AK31" i="43"/>
  <c r="AK32" i="43"/>
  <c r="AK35" i="43"/>
  <c r="AK37" i="43"/>
  <c r="AK39" i="43"/>
  <c r="AK41" i="43"/>
  <c r="AK42" i="43"/>
  <c r="AK46" i="43"/>
  <c r="AK50" i="43"/>
  <c r="AK51" i="43"/>
  <c r="AK52" i="43"/>
  <c r="AK53" i="43"/>
  <c r="AK55" i="43"/>
  <c r="AK56" i="43"/>
  <c r="AK59" i="43"/>
  <c r="AK61" i="43"/>
  <c r="AK62" i="43"/>
  <c r="AK63" i="43"/>
  <c r="AK64" i="43"/>
  <c r="AK65" i="43"/>
  <c r="AK66" i="43"/>
  <c r="AK67" i="43"/>
  <c r="AK68" i="43"/>
  <c r="AK69" i="43"/>
  <c r="AK71" i="43"/>
  <c r="AK75" i="43"/>
  <c r="AK77" i="43"/>
  <c r="AK80" i="43"/>
  <c r="AK84" i="43"/>
  <c r="AK85" i="43"/>
  <c r="AK87" i="43"/>
  <c r="AK88" i="43"/>
  <c r="AK89" i="43"/>
  <c r="AK91" i="43"/>
  <c r="AK92" i="43"/>
  <c r="AK96" i="43"/>
  <c r="AK97" i="43"/>
  <c r="AK98" i="43"/>
  <c r="AK99" i="43"/>
  <c r="AK100" i="43"/>
  <c r="AK103" i="43"/>
  <c r="AK104" i="43"/>
  <c r="AK106" i="43"/>
  <c r="AK107" i="43"/>
  <c r="AK108" i="43"/>
  <c r="AK115" i="43"/>
  <c r="AK116" i="43"/>
  <c r="AK117" i="43"/>
  <c r="AK118" i="43"/>
  <c r="AK119" i="43"/>
  <c r="AK120" i="43"/>
  <c r="AK121" i="43"/>
  <c r="AK122" i="43"/>
  <c r="AK123" i="43"/>
  <c r="AK124" i="43"/>
  <c r="AK125" i="43"/>
  <c r="AK126" i="43"/>
  <c r="AK127" i="43"/>
  <c r="AK128" i="43"/>
  <c r="AK129" i="43"/>
  <c r="AK130" i="43"/>
  <c r="AK131" i="43"/>
  <c r="AK132" i="43"/>
  <c r="AK133" i="43"/>
  <c r="AK134" i="43"/>
  <c r="AK135" i="43"/>
  <c r="AK136" i="43"/>
  <c r="AK137" i="43"/>
  <c r="AK138" i="43"/>
  <c r="AK139" i="43"/>
  <c r="AK140" i="43"/>
  <c r="AK141" i="43"/>
  <c r="AK142" i="43"/>
  <c r="AK143" i="43"/>
  <c r="AK144" i="43"/>
  <c r="AK145" i="43"/>
  <c r="AK146" i="43"/>
  <c r="AK147" i="43"/>
  <c r="AK148" i="43"/>
  <c r="AK149" i="43"/>
  <c r="AK150" i="43"/>
  <c r="AK151" i="43"/>
  <c r="AK152" i="43"/>
  <c r="AK153" i="43"/>
  <c r="E169" i="43"/>
  <c r="F169" i="43"/>
  <c r="H169" i="43"/>
  <c r="I169" i="43"/>
  <c r="J169" i="43"/>
  <c r="K169" i="43"/>
  <c r="M169" i="43"/>
  <c r="N169" i="43"/>
  <c r="O169" i="43"/>
  <c r="P169" i="43"/>
  <c r="Q169" i="43"/>
  <c r="V169" i="43"/>
  <c r="Y169" i="43"/>
  <c r="Z169" i="43"/>
  <c r="AA169" i="43"/>
  <c r="AB169" i="43"/>
  <c r="AC169" i="43"/>
  <c r="AD169" i="43"/>
  <c r="AI123" i="43"/>
  <c r="AI124" i="43"/>
  <c r="AI125" i="43"/>
  <c r="AI126" i="43"/>
  <c r="AI127" i="43"/>
  <c r="AI128" i="43"/>
  <c r="AI129" i="43"/>
  <c r="AI130" i="43"/>
  <c r="AI131" i="43"/>
  <c r="AI132" i="43"/>
  <c r="AI133" i="43"/>
  <c r="AI134" i="43"/>
  <c r="AI135" i="43"/>
  <c r="AI136" i="43"/>
  <c r="AI137" i="43"/>
  <c r="AI138" i="43"/>
  <c r="AI139" i="43"/>
  <c r="AI140" i="43"/>
  <c r="AI141" i="43"/>
  <c r="AI142" i="43"/>
  <c r="AI143" i="43"/>
  <c r="AI144" i="43"/>
  <c r="AI145" i="43"/>
  <c r="AI146" i="43"/>
  <c r="AI147" i="43"/>
  <c r="AI148" i="43"/>
  <c r="AI149" i="43"/>
  <c r="AI150" i="43"/>
  <c r="AI151" i="43"/>
  <c r="AI152" i="43"/>
  <c r="AI153" i="43"/>
  <c r="X122" i="43"/>
  <c r="U122" i="43"/>
  <c r="AI122" i="43" s="1"/>
  <c r="AJ169" i="43"/>
  <c r="X121" i="43"/>
  <c r="W121" i="43"/>
  <c r="U121" i="43"/>
  <c r="S121" i="43"/>
  <c r="X120" i="43"/>
  <c r="W120" i="43"/>
  <c r="S120" i="43"/>
  <c r="X119" i="43"/>
  <c r="W119" i="43"/>
  <c r="S119" i="43"/>
  <c r="X115" i="43"/>
  <c r="W115" i="43"/>
  <c r="S115" i="43"/>
  <c r="AG114" i="43"/>
  <c r="X114" i="43"/>
  <c r="S114" i="43"/>
  <c r="G114" i="43"/>
  <c r="D114" i="43"/>
  <c r="AK114" i="43" s="1"/>
  <c r="AH113" i="43"/>
  <c r="AG113" i="43"/>
  <c r="S113" i="43"/>
  <c r="L113" i="43"/>
  <c r="G113" i="43"/>
  <c r="D113" i="43"/>
  <c r="AK113" i="43" s="1"/>
  <c r="AH112" i="43"/>
  <c r="AG112" i="43"/>
  <c r="S112" i="43"/>
  <c r="L112" i="43"/>
  <c r="D112" i="43"/>
  <c r="AK112" i="43" s="1"/>
  <c r="AG111" i="43"/>
  <c r="X111" i="43"/>
  <c r="W111" i="43"/>
  <c r="U111" i="43"/>
  <c r="S111" i="43"/>
  <c r="D111" i="43"/>
  <c r="AK111" i="43" s="1"/>
  <c r="AH110" i="43"/>
  <c r="AG110" i="43"/>
  <c r="U110" i="43"/>
  <c r="S110" i="43"/>
  <c r="D110" i="43"/>
  <c r="AK110" i="43" s="1"/>
  <c r="AH109" i="43"/>
  <c r="AG109" i="43"/>
  <c r="U109" i="43"/>
  <c r="S109" i="43"/>
  <c r="D109" i="43"/>
  <c r="AK109" i="43" s="1"/>
  <c r="AG108" i="43"/>
  <c r="X108" i="43"/>
  <c r="U108" i="43"/>
  <c r="S108" i="43"/>
  <c r="X107" i="43"/>
  <c r="U107" i="43"/>
  <c r="S107" i="43"/>
  <c r="X106" i="43"/>
  <c r="U106" i="43"/>
  <c r="S106" i="43"/>
  <c r="AG105" i="43"/>
  <c r="X105" i="43"/>
  <c r="W105" i="43"/>
  <c r="U105" i="43"/>
  <c r="D105" i="43"/>
  <c r="AK105" i="43" s="1"/>
  <c r="X104" i="43"/>
  <c r="W104" i="43"/>
  <c r="S104" i="43"/>
  <c r="X103" i="43"/>
  <c r="W103" i="43"/>
  <c r="S103" i="43"/>
  <c r="AG102" i="43"/>
  <c r="U102" i="43"/>
  <c r="S102" i="43"/>
  <c r="D102" i="43"/>
  <c r="AK102" i="43" s="1"/>
  <c r="AG101" i="43"/>
  <c r="X101" i="43"/>
  <c r="W101" i="43"/>
  <c r="S101" i="43"/>
  <c r="D101" i="43"/>
  <c r="AK101" i="43" s="1"/>
  <c r="X100" i="43"/>
  <c r="W100" i="43"/>
  <c r="U100" i="43"/>
  <c r="S100" i="43"/>
  <c r="X99" i="43"/>
  <c r="S99" i="43"/>
  <c r="AG98" i="43"/>
  <c r="X98" i="43"/>
  <c r="W98" i="43"/>
  <c r="S98" i="43"/>
  <c r="G98" i="43"/>
  <c r="AI97" i="43"/>
  <c r="S96" i="43"/>
  <c r="AI96" i="43" s="1"/>
  <c r="AG95" i="43"/>
  <c r="T95" i="43"/>
  <c r="G95" i="43"/>
  <c r="D95" i="43"/>
  <c r="AK95" i="43" s="1"/>
  <c r="AH94" i="43"/>
  <c r="AG94" i="43"/>
  <c r="D94" i="43"/>
  <c r="AK94" i="43" s="1"/>
  <c r="AG93" i="43"/>
  <c r="X93" i="43"/>
  <c r="W93" i="43"/>
  <c r="U93" i="43"/>
  <c r="D93" i="43"/>
  <c r="AK93" i="43" s="1"/>
  <c r="AG92" i="43"/>
  <c r="X92" i="43"/>
  <c r="W92" i="43"/>
  <c r="S92" i="43"/>
  <c r="G92" i="43"/>
  <c r="X91" i="43"/>
  <c r="W91" i="43"/>
  <c r="U91" i="43"/>
  <c r="AG90" i="43"/>
  <c r="AE90" i="43"/>
  <c r="U90" i="43"/>
  <c r="D90" i="43"/>
  <c r="AK90" i="43" s="1"/>
  <c r="X89" i="43"/>
  <c r="W89" i="43"/>
  <c r="S89" i="43"/>
  <c r="AH88" i="43"/>
  <c r="AG88" i="43"/>
  <c r="U87" i="43"/>
  <c r="AI87" i="43" s="1"/>
  <c r="AH86" i="43"/>
  <c r="AG86" i="43"/>
  <c r="L86" i="43"/>
  <c r="D86" i="43"/>
  <c r="AK86" i="43" s="1"/>
  <c r="S85" i="43"/>
  <c r="AI85" i="43" s="1"/>
  <c r="AI84" i="43"/>
  <c r="AH83" i="43"/>
  <c r="AG83" i="43"/>
  <c r="L83" i="43"/>
  <c r="D83" i="43"/>
  <c r="AK83" i="43" s="1"/>
  <c r="AG82" i="43"/>
  <c r="X82" i="43"/>
  <c r="U82" i="43"/>
  <c r="S82" i="43"/>
  <c r="L82" i="43"/>
  <c r="D82" i="43"/>
  <c r="AK82" i="43" s="1"/>
  <c r="AG81" i="43"/>
  <c r="X81" i="43"/>
  <c r="W81" i="43"/>
  <c r="S81" i="43"/>
  <c r="D81" i="43"/>
  <c r="AK81" i="43" s="1"/>
  <c r="X80" i="43"/>
  <c r="W80" i="43"/>
  <c r="S80" i="43"/>
  <c r="U79" i="43"/>
  <c r="D79" i="43"/>
  <c r="AK79" i="43" s="1"/>
  <c r="AH78" i="43"/>
  <c r="AG78" i="43"/>
  <c r="D78" i="43"/>
  <c r="AK78" i="43" s="1"/>
  <c r="X77" i="43"/>
  <c r="W77" i="43"/>
  <c r="U77" i="43"/>
  <c r="AG76" i="43"/>
  <c r="X76" i="43"/>
  <c r="W76" i="43"/>
  <c r="U76" i="43"/>
  <c r="D76" i="43"/>
  <c r="AK76" i="43" s="1"/>
  <c r="AI75" i="43"/>
  <c r="AG74" i="43"/>
  <c r="X74" i="43"/>
  <c r="U74" i="43"/>
  <c r="D74" i="43"/>
  <c r="AK74" i="43" s="1"/>
  <c r="AG73" i="43"/>
  <c r="X73" i="43"/>
  <c r="W73" i="43"/>
  <c r="U73" i="43"/>
  <c r="D73" i="43"/>
  <c r="AK73" i="43" s="1"/>
  <c r="AG72" i="43"/>
  <c r="X72" i="43"/>
  <c r="U72" i="43"/>
  <c r="T72" i="43"/>
  <c r="R72" i="43"/>
  <c r="D72" i="43"/>
  <c r="AK72" i="43" s="1"/>
  <c r="S71" i="43"/>
  <c r="AI71" i="43" s="1"/>
  <c r="AG70" i="43"/>
  <c r="X70" i="43"/>
  <c r="U70" i="43"/>
  <c r="S70" i="43"/>
  <c r="D70" i="43"/>
  <c r="AK70" i="43" s="1"/>
  <c r="X69" i="43"/>
  <c r="U69" i="43"/>
  <c r="S69" i="43"/>
  <c r="X68" i="43"/>
  <c r="W68" i="43"/>
  <c r="S68" i="43"/>
  <c r="AI67" i="43"/>
  <c r="X66" i="43"/>
  <c r="W66" i="43"/>
  <c r="U66" i="43"/>
  <c r="X65" i="43"/>
  <c r="S65" i="43"/>
  <c r="X64" i="43"/>
  <c r="W64" i="43"/>
  <c r="U64" i="43"/>
  <c r="X63" i="43"/>
  <c r="W63" i="43"/>
  <c r="U63" i="43"/>
  <c r="X62" i="43"/>
  <c r="W62" i="43"/>
  <c r="U62" i="43"/>
  <c r="AG61" i="43"/>
  <c r="X61" i="43"/>
  <c r="W61" i="43"/>
  <c r="U61" i="43"/>
  <c r="AG60" i="43"/>
  <c r="AF60" i="43"/>
  <c r="X60" i="43"/>
  <c r="W60" i="43"/>
  <c r="S60" i="43"/>
  <c r="D60" i="43"/>
  <c r="AK60" i="43" s="1"/>
  <c r="X59" i="43"/>
  <c r="S59" i="43"/>
  <c r="R59" i="43"/>
  <c r="AG58" i="43"/>
  <c r="X58" i="43"/>
  <c r="G58" i="43"/>
  <c r="D58" i="43"/>
  <c r="AK58" i="43" s="1"/>
  <c r="AH57" i="43"/>
  <c r="AG57" i="43"/>
  <c r="T57" i="43"/>
  <c r="L57" i="43"/>
  <c r="D57" i="43"/>
  <c r="AK57" i="43" s="1"/>
  <c r="AI56" i="43"/>
  <c r="AI55" i="43"/>
  <c r="AH54" i="43"/>
  <c r="T54" i="43"/>
  <c r="G54" i="43"/>
  <c r="D54" i="43"/>
  <c r="AK54" i="43" s="1"/>
  <c r="X53" i="43"/>
  <c r="R53" i="43"/>
  <c r="X52" i="43"/>
  <c r="R52" i="43"/>
  <c r="X51" i="43"/>
  <c r="W51" i="43"/>
  <c r="U51" i="43"/>
  <c r="S50" i="43"/>
  <c r="AI50" i="43" s="1"/>
  <c r="AH49" i="43"/>
  <c r="AG49" i="43"/>
  <c r="D49" i="43"/>
  <c r="AK49" i="43" s="1"/>
  <c r="AG48" i="43"/>
  <c r="X48" i="43"/>
  <c r="L48" i="43"/>
  <c r="G48" i="43"/>
  <c r="D48" i="43"/>
  <c r="AK48" i="43" s="1"/>
  <c r="X47" i="43"/>
  <c r="L47" i="43"/>
  <c r="D47" i="43"/>
  <c r="AK47" i="43" s="1"/>
  <c r="AI46" i="43"/>
  <c r="AG45" i="43"/>
  <c r="AE45" i="43"/>
  <c r="X45" i="43"/>
  <c r="L45" i="43"/>
  <c r="D45" i="43"/>
  <c r="AK45" i="43" s="1"/>
  <c r="AG44" i="43"/>
  <c r="X44" i="43"/>
  <c r="W44" i="43"/>
  <c r="S44" i="43"/>
  <c r="D44" i="43"/>
  <c r="AK44" i="43" s="1"/>
  <c r="AG43" i="43"/>
  <c r="W43" i="43"/>
  <c r="L43" i="43"/>
  <c r="D43" i="43"/>
  <c r="AK43" i="43" s="1"/>
  <c r="X42" i="43"/>
  <c r="W42" i="43"/>
  <c r="S42" i="43"/>
  <c r="X41" i="43"/>
  <c r="S41" i="43"/>
  <c r="AG40" i="43"/>
  <c r="X40" i="43"/>
  <c r="D40" i="43"/>
  <c r="AK40" i="43" s="1"/>
  <c r="X39" i="43"/>
  <c r="S39" i="43"/>
  <c r="AG38" i="43"/>
  <c r="X38" i="43"/>
  <c r="U38" i="43"/>
  <c r="S38" i="43"/>
  <c r="D38" i="43"/>
  <c r="AK38" i="43" s="1"/>
  <c r="X37" i="43"/>
  <c r="U37" i="43"/>
  <c r="AG36" i="43"/>
  <c r="AE36" i="43"/>
  <c r="X36" i="43"/>
  <c r="D36" i="43"/>
  <c r="AK36" i="43" s="1"/>
  <c r="U35" i="43"/>
  <c r="AI35" i="43" s="1"/>
  <c r="AG34" i="43"/>
  <c r="X34" i="43"/>
  <c r="U34" i="43"/>
  <c r="G34" i="43"/>
  <c r="D34" i="43"/>
  <c r="AK34" i="43" s="1"/>
  <c r="AG33" i="43"/>
  <c r="X33" i="43"/>
  <c r="U33" i="43"/>
  <c r="G33" i="43"/>
  <c r="D33" i="43"/>
  <c r="AK33" i="43" s="1"/>
  <c r="X32" i="43"/>
  <c r="U32" i="43"/>
  <c r="S32" i="43"/>
  <c r="R32" i="43"/>
  <c r="G32" i="43"/>
  <c r="AI31" i="43"/>
  <c r="AI30" i="43"/>
  <c r="X29" i="43"/>
  <c r="W29" i="43"/>
  <c r="U29" i="43"/>
  <c r="AG28" i="43"/>
  <c r="X28" i="43"/>
  <c r="W28" i="43"/>
  <c r="U28" i="43"/>
  <c r="AI27" i="43"/>
  <c r="AI26" i="43"/>
  <c r="AG25" i="43"/>
  <c r="X25" i="43"/>
  <c r="W25" i="43"/>
  <c r="U25" i="43"/>
  <c r="D25" i="43"/>
  <c r="AK25" i="43" s="1"/>
  <c r="AG24" i="43"/>
  <c r="X24" i="43"/>
  <c r="W24" i="43"/>
  <c r="U24" i="43"/>
  <c r="D24" i="43"/>
  <c r="AK24" i="43" s="1"/>
  <c r="AG23" i="43"/>
  <c r="X23" i="43"/>
  <c r="U23" i="43"/>
  <c r="S23" i="43"/>
  <c r="R23" i="43"/>
  <c r="G23" i="43"/>
  <c r="D23" i="43"/>
  <c r="AK23" i="43" s="1"/>
  <c r="AG22" i="43"/>
  <c r="AF22" i="43"/>
  <c r="X22" i="43"/>
  <c r="S22" i="43"/>
  <c r="R22" i="43"/>
  <c r="G22" i="43"/>
  <c r="D22" i="43"/>
  <c r="AK22" i="43" s="1"/>
  <c r="X21" i="43"/>
  <c r="W21" i="43"/>
  <c r="U21" i="43"/>
  <c r="X20" i="43"/>
  <c r="W20" i="43"/>
  <c r="U20" i="43"/>
  <c r="X19" i="43"/>
  <c r="W19" i="43"/>
  <c r="U19" i="43"/>
  <c r="X18" i="43"/>
  <c r="W18" i="43"/>
  <c r="U18" i="43"/>
  <c r="X17" i="43"/>
  <c r="W17" i="43"/>
  <c r="X16" i="43"/>
  <c r="AI16" i="43" s="1"/>
  <c r="X15" i="43"/>
  <c r="W15" i="43"/>
  <c r="U15" i="43"/>
  <c r="X14" i="43"/>
  <c r="W14" i="43"/>
  <c r="U14" i="43"/>
  <c r="AK13" i="43"/>
  <c r="X13" i="43"/>
  <c r="W13" i="43"/>
  <c r="S13" i="43"/>
  <c r="AK111" i="42"/>
  <c r="AK112" i="42"/>
  <c r="AK113" i="42"/>
  <c r="AK114" i="42"/>
  <c r="AK115" i="42"/>
  <c r="AK116" i="42"/>
  <c r="AK117" i="42"/>
  <c r="AK118" i="42"/>
  <c r="AK119" i="42"/>
  <c r="AK120" i="42"/>
  <c r="AK121" i="42"/>
  <c r="AK122" i="42"/>
  <c r="AK123" i="42"/>
  <c r="AK124" i="42"/>
  <c r="AK125" i="42"/>
  <c r="AK126" i="42"/>
  <c r="AK127" i="42"/>
  <c r="AK128" i="42"/>
  <c r="AK129" i="42"/>
  <c r="AK130" i="42"/>
  <c r="AK131" i="42"/>
  <c r="AK132" i="42"/>
  <c r="AK133" i="42"/>
  <c r="AK134" i="42"/>
  <c r="AK135" i="42"/>
  <c r="AK136" i="42"/>
  <c r="AK137" i="42"/>
  <c r="AK138" i="42"/>
  <c r="AK139" i="42"/>
  <c r="AK140" i="42"/>
  <c r="AK141" i="42"/>
  <c r="AK142" i="42"/>
  <c r="AK143" i="42"/>
  <c r="AK144" i="42"/>
  <c r="AK145" i="42"/>
  <c r="AK146" i="42"/>
  <c r="AK147" i="42"/>
  <c r="AK148" i="42"/>
  <c r="AK149" i="42"/>
  <c r="AK150" i="42"/>
  <c r="AK151" i="42"/>
  <c r="AK152" i="42"/>
  <c r="AI111" i="42"/>
  <c r="AI112" i="42"/>
  <c r="AI113" i="42"/>
  <c r="AI114" i="42"/>
  <c r="AI115" i="42"/>
  <c r="AI116" i="42"/>
  <c r="AI117" i="42"/>
  <c r="AI118" i="42"/>
  <c r="AI119" i="42"/>
  <c r="AI120" i="42"/>
  <c r="AI121" i="42"/>
  <c r="AI122" i="42"/>
  <c r="AI123" i="42"/>
  <c r="AI124" i="42"/>
  <c r="AI125" i="42"/>
  <c r="AI126" i="42"/>
  <c r="AI127" i="42"/>
  <c r="AI128" i="42"/>
  <c r="AI129" i="42"/>
  <c r="AI130" i="42"/>
  <c r="AI131" i="42"/>
  <c r="AI132" i="42"/>
  <c r="AI133" i="42"/>
  <c r="AI134" i="42"/>
  <c r="AI135" i="42"/>
  <c r="AI136" i="42"/>
  <c r="AI137" i="42"/>
  <c r="AI138" i="42"/>
  <c r="AI139" i="42"/>
  <c r="AI140" i="42"/>
  <c r="AI141" i="42"/>
  <c r="AI142" i="42"/>
  <c r="AI143" i="42"/>
  <c r="AI144" i="42"/>
  <c r="AI145" i="42"/>
  <c r="AI146" i="42"/>
  <c r="AI147" i="42"/>
  <c r="AI148" i="42"/>
  <c r="AI149" i="42"/>
  <c r="AI150" i="42"/>
  <c r="AI151" i="42"/>
  <c r="AI152" i="42"/>
  <c r="AK110" i="42"/>
  <c r="AI110" i="42"/>
  <c r="AJ153" i="42"/>
  <c r="AH153" i="42"/>
  <c r="AD153" i="42"/>
  <c r="AB153" i="42"/>
  <c r="AA153" i="42"/>
  <c r="Z153" i="42"/>
  <c r="Y153" i="42"/>
  <c r="V153" i="42"/>
  <c r="Q153" i="42"/>
  <c r="P153" i="42"/>
  <c r="O153" i="42"/>
  <c r="N153" i="42"/>
  <c r="M153" i="42"/>
  <c r="K153" i="42"/>
  <c r="I153" i="42"/>
  <c r="H153" i="42"/>
  <c r="F153" i="42"/>
  <c r="E153" i="42"/>
  <c r="AK109" i="42"/>
  <c r="X109" i="42"/>
  <c r="W109" i="42"/>
  <c r="AI109" i="42" s="1"/>
  <c r="S109" i="42"/>
  <c r="AK108" i="42"/>
  <c r="X108" i="42"/>
  <c r="W108" i="42"/>
  <c r="AI108" i="42" s="1"/>
  <c r="S108" i="42"/>
  <c r="AK107" i="42"/>
  <c r="X107" i="42"/>
  <c r="W107" i="42"/>
  <c r="S107" i="42"/>
  <c r="AK106" i="42"/>
  <c r="AG106" i="42"/>
  <c r="S106" i="42"/>
  <c r="AI106" i="42" s="1"/>
  <c r="D106" i="42"/>
  <c r="AG105" i="42"/>
  <c r="X105" i="42"/>
  <c r="W105" i="42"/>
  <c r="S105" i="42"/>
  <c r="J105" i="42"/>
  <c r="AI105" i="42" s="1"/>
  <c r="G105" i="42"/>
  <c r="D105" i="42"/>
  <c r="AK105" i="42" s="1"/>
  <c r="AK104" i="42"/>
  <c r="X104" i="42"/>
  <c r="U104" i="42"/>
  <c r="S104" i="42"/>
  <c r="AK103" i="42"/>
  <c r="AG103" i="42"/>
  <c r="X103" i="42"/>
  <c r="W103" i="42"/>
  <c r="S103" i="42"/>
  <c r="G103" i="42"/>
  <c r="AK102" i="42"/>
  <c r="X102" i="42"/>
  <c r="W102" i="42"/>
  <c r="S102" i="42"/>
  <c r="AG101" i="42"/>
  <c r="S101" i="42"/>
  <c r="L101" i="42"/>
  <c r="D101" i="42"/>
  <c r="AK101" i="42" s="1"/>
  <c r="AG100" i="42"/>
  <c r="AC100" i="42"/>
  <c r="X100" i="42"/>
  <c r="W100" i="42"/>
  <c r="S100" i="42"/>
  <c r="G100" i="42"/>
  <c r="D100" i="42"/>
  <c r="AK100" i="42" s="1"/>
  <c r="AK99" i="42"/>
  <c r="AI99" i="42"/>
  <c r="AK98" i="42"/>
  <c r="AG98" i="42"/>
  <c r="X98" i="42"/>
  <c r="W98" i="42"/>
  <c r="S98" i="42"/>
  <c r="G98" i="42"/>
  <c r="AG97" i="42"/>
  <c r="T97" i="42"/>
  <c r="G97" i="42"/>
  <c r="D97" i="42"/>
  <c r="AK97" i="42" s="1"/>
  <c r="AK96" i="42"/>
  <c r="AG96" i="42"/>
  <c r="AI96" i="42" s="1"/>
  <c r="AK95" i="42"/>
  <c r="AG95" i="42"/>
  <c r="X95" i="42"/>
  <c r="U95" i="42"/>
  <c r="AK94" i="42"/>
  <c r="AG94" i="42"/>
  <c r="X94" i="42"/>
  <c r="W94" i="42"/>
  <c r="S94" i="42"/>
  <c r="G94" i="42"/>
  <c r="AG93" i="42"/>
  <c r="X93" i="42"/>
  <c r="W93" i="42"/>
  <c r="U93" i="42"/>
  <c r="D93" i="42"/>
  <c r="AK92" i="42"/>
  <c r="AI92" i="42"/>
  <c r="AK91" i="42"/>
  <c r="AG91" i="42"/>
  <c r="X91" i="42"/>
  <c r="W91" i="42"/>
  <c r="S91" i="42"/>
  <c r="G91" i="42"/>
  <c r="AG90" i="42"/>
  <c r="AF90" i="42"/>
  <c r="L90" i="42"/>
  <c r="D90" i="42"/>
  <c r="AK89" i="42"/>
  <c r="AG89" i="42"/>
  <c r="X89" i="42"/>
  <c r="U89" i="42"/>
  <c r="L88" i="42"/>
  <c r="D88" i="42"/>
  <c r="AK87" i="42"/>
  <c r="X87" i="42"/>
  <c r="U87" i="42"/>
  <c r="AK86" i="42"/>
  <c r="AI86" i="42"/>
  <c r="AG85" i="42"/>
  <c r="X85" i="42"/>
  <c r="L85" i="42"/>
  <c r="D85" i="42"/>
  <c r="AK85" i="42" s="1"/>
  <c r="AK84" i="42"/>
  <c r="X84" i="42"/>
  <c r="U84" i="42"/>
  <c r="AI84" i="42" s="1"/>
  <c r="AG83" i="42"/>
  <c r="X83" i="42"/>
  <c r="U83" i="42"/>
  <c r="S83" i="42"/>
  <c r="L83" i="42"/>
  <c r="D83" i="42"/>
  <c r="AG82" i="42"/>
  <c r="X82" i="42"/>
  <c r="W82" i="42"/>
  <c r="G82" i="42"/>
  <c r="D82" i="42"/>
  <c r="AK82" i="42" s="1"/>
  <c r="AK81" i="42"/>
  <c r="X81" i="42"/>
  <c r="W81" i="42"/>
  <c r="U81" i="42"/>
  <c r="AG80" i="42"/>
  <c r="X80" i="42"/>
  <c r="U80" i="42"/>
  <c r="D80" i="42"/>
  <c r="AK80" i="42" s="1"/>
  <c r="AG79" i="42"/>
  <c r="AI79" i="42" s="1"/>
  <c r="D79" i="42"/>
  <c r="AK79" i="42" s="1"/>
  <c r="AK78" i="42"/>
  <c r="X78" i="42"/>
  <c r="W78" i="42"/>
  <c r="U78" i="42"/>
  <c r="AG77" i="42"/>
  <c r="X77" i="42"/>
  <c r="W77" i="42"/>
  <c r="U77" i="42"/>
  <c r="D77" i="42"/>
  <c r="AK77" i="42" s="1"/>
  <c r="AK76" i="42"/>
  <c r="AG76" i="42"/>
  <c r="X76" i="42"/>
  <c r="W76" i="42"/>
  <c r="S76" i="42"/>
  <c r="G76" i="42"/>
  <c r="D76" i="42"/>
  <c r="AG75" i="42"/>
  <c r="X75" i="42"/>
  <c r="U75" i="42"/>
  <c r="D75" i="42"/>
  <c r="AK75" i="42" s="1"/>
  <c r="AK74" i="42"/>
  <c r="AG74" i="42"/>
  <c r="X74" i="42"/>
  <c r="W74" i="42"/>
  <c r="U74" i="42"/>
  <c r="AG73" i="42"/>
  <c r="X73" i="42"/>
  <c r="T73" i="42"/>
  <c r="R73" i="42"/>
  <c r="D73" i="42"/>
  <c r="AK73" i="42" s="1"/>
  <c r="AK72" i="42"/>
  <c r="X72" i="42"/>
  <c r="U72" i="42"/>
  <c r="S72" i="42"/>
  <c r="AK71" i="42"/>
  <c r="X71" i="42"/>
  <c r="U71" i="42"/>
  <c r="S71" i="42"/>
  <c r="AI71" i="42" s="1"/>
  <c r="AK70" i="42"/>
  <c r="W70" i="42"/>
  <c r="U70" i="42"/>
  <c r="S70" i="42"/>
  <c r="AK69" i="42"/>
  <c r="AG69" i="42"/>
  <c r="X69" i="42"/>
  <c r="S69" i="42"/>
  <c r="G69" i="42"/>
  <c r="AK68" i="42"/>
  <c r="AI68" i="42"/>
  <c r="AK67" i="42"/>
  <c r="X67" i="42"/>
  <c r="W67" i="42"/>
  <c r="U67" i="42"/>
  <c r="AI67" i="42" s="1"/>
  <c r="AK66" i="42"/>
  <c r="AG66" i="42"/>
  <c r="AI66" i="42" s="1"/>
  <c r="AK65" i="42"/>
  <c r="X65" i="42"/>
  <c r="W65" i="42"/>
  <c r="S65" i="42"/>
  <c r="AK64" i="42"/>
  <c r="X64" i="42"/>
  <c r="W64" i="42"/>
  <c r="U64" i="42"/>
  <c r="AK63" i="42"/>
  <c r="X63" i="42"/>
  <c r="W63" i="42"/>
  <c r="U63" i="42"/>
  <c r="AK62" i="42"/>
  <c r="X62" i="42"/>
  <c r="W62" i="42"/>
  <c r="U62" i="42"/>
  <c r="AK61" i="42"/>
  <c r="AF61" i="42"/>
  <c r="X61" i="42"/>
  <c r="W61" i="42"/>
  <c r="U61" i="42"/>
  <c r="AG60" i="42"/>
  <c r="W60" i="42"/>
  <c r="S60" i="42"/>
  <c r="D60" i="42"/>
  <c r="AK60" i="42" s="1"/>
  <c r="AG59" i="42"/>
  <c r="X59" i="42"/>
  <c r="U59" i="42"/>
  <c r="S59" i="42"/>
  <c r="R59" i="42"/>
  <c r="D59" i="42"/>
  <c r="AG58" i="42"/>
  <c r="X58" i="42"/>
  <c r="G58" i="42"/>
  <c r="D58" i="42"/>
  <c r="AK58" i="42" s="1"/>
  <c r="AG57" i="42"/>
  <c r="T57" i="42"/>
  <c r="L57" i="42"/>
  <c r="D57" i="42"/>
  <c r="AK57" i="42" s="1"/>
  <c r="AG56" i="42"/>
  <c r="T56" i="42"/>
  <c r="S56" i="42"/>
  <c r="L56" i="42"/>
  <c r="D56" i="42"/>
  <c r="AG55" i="42"/>
  <c r="T55" i="42"/>
  <c r="S55" i="42"/>
  <c r="L55" i="42"/>
  <c r="D55" i="42"/>
  <c r="AK55" i="42" s="1"/>
  <c r="AG54" i="42"/>
  <c r="T54" i="42"/>
  <c r="L54" i="42"/>
  <c r="G54" i="42"/>
  <c r="D54" i="42"/>
  <c r="AK54" i="42" s="1"/>
  <c r="AK53" i="42"/>
  <c r="X53" i="42"/>
  <c r="R53" i="42"/>
  <c r="AK52" i="42"/>
  <c r="X52" i="42"/>
  <c r="R52" i="42"/>
  <c r="AI52" i="42" s="1"/>
  <c r="AK51" i="42"/>
  <c r="X51" i="42"/>
  <c r="U51" i="42"/>
  <c r="AK50" i="42"/>
  <c r="AI50" i="42"/>
  <c r="AG49" i="42"/>
  <c r="D49" i="42"/>
  <c r="AK49" i="42" s="1"/>
  <c r="AG48" i="42"/>
  <c r="X48" i="42"/>
  <c r="L48" i="42"/>
  <c r="G48" i="42"/>
  <c r="D48" i="42"/>
  <c r="AK48" i="42" s="1"/>
  <c r="AG47" i="42"/>
  <c r="X47" i="42"/>
  <c r="L47" i="42"/>
  <c r="D47" i="42"/>
  <c r="AK47" i="42" s="1"/>
  <c r="AK46" i="42"/>
  <c r="AI46" i="42"/>
  <c r="AG45" i="42"/>
  <c r="AE45" i="42"/>
  <c r="X45" i="42"/>
  <c r="L45" i="42"/>
  <c r="D45" i="42"/>
  <c r="AK45" i="42" s="1"/>
  <c r="AK44" i="42"/>
  <c r="AC44" i="42"/>
  <c r="X44" i="42"/>
  <c r="W44" i="42"/>
  <c r="S44" i="42"/>
  <c r="AG43" i="42"/>
  <c r="W43" i="42"/>
  <c r="S43" i="42"/>
  <c r="D43" i="42"/>
  <c r="AK43" i="42" s="1"/>
  <c r="AG42" i="42"/>
  <c r="X42" i="42"/>
  <c r="W42" i="42"/>
  <c r="S42" i="42"/>
  <c r="G42" i="42"/>
  <c r="D42" i="42"/>
  <c r="X41" i="42"/>
  <c r="W41" i="42"/>
  <c r="S41" i="42"/>
  <c r="D41" i="42"/>
  <c r="X40" i="42"/>
  <c r="S40" i="42"/>
  <c r="D40" i="42"/>
  <c r="AK40" i="42" s="1"/>
  <c r="AK39" i="42"/>
  <c r="X39" i="42"/>
  <c r="S39" i="42"/>
  <c r="AI39" i="42" s="1"/>
  <c r="AK38" i="42"/>
  <c r="X38" i="42"/>
  <c r="U38" i="42"/>
  <c r="S38" i="42"/>
  <c r="AK37" i="42"/>
  <c r="X37" i="42"/>
  <c r="U37" i="42"/>
  <c r="AE36" i="42"/>
  <c r="X36" i="42"/>
  <c r="D36" i="42"/>
  <c r="AK35" i="42"/>
  <c r="X35" i="42"/>
  <c r="W35" i="42"/>
  <c r="U35" i="42"/>
  <c r="AG34" i="42"/>
  <c r="X34" i="42"/>
  <c r="U34" i="42"/>
  <c r="G34" i="42"/>
  <c r="D34" i="42"/>
  <c r="AK34" i="42" s="1"/>
  <c r="AG33" i="42"/>
  <c r="X33" i="42"/>
  <c r="U33" i="42"/>
  <c r="G33" i="42"/>
  <c r="D33" i="42"/>
  <c r="AK33" i="42" s="1"/>
  <c r="AK32" i="42"/>
  <c r="AG32" i="42"/>
  <c r="X32" i="42"/>
  <c r="U32" i="42"/>
  <c r="S32" i="42"/>
  <c r="R32" i="42"/>
  <c r="G32" i="42"/>
  <c r="AK31" i="42"/>
  <c r="AI31" i="42"/>
  <c r="AK30" i="42"/>
  <c r="AI30" i="42"/>
  <c r="AK29" i="42"/>
  <c r="X29" i="42"/>
  <c r="W29" i="42"/>
  <c r="U29" i="42"/>
  <c r="AK28" i="42"/>
  <c r="AG28" i="42"/>
  <c r="X28" i="42"/>
  <c r="W28" i="42"/>
  <c r="U28" i="42"/>
  <c r="AK27" i="42"/>
  <c r="AI27" i="42"/>
  <c r="AK26" i="42"/>
  <c r="U26" i="42"/>
  <c r="AI26" i="42" s="1"/>
  <c r="AK25" i="42"/>
  <c r="AG25" i="42"/>
  <c r="X25" i="42"/>
  <c r="W25" i="42"/>
  <c r="U25" i="42"/>
  <c r="AK24" i="42"/>
  <c r="X24" i="42"/>
  <c r="W24" i="42"/>
  <c r="U24" i="42"/>
  <c r="AI24" i="42" s="1"/>
  <c r="AG23" i="42"/>
  <c r="X23" i="42"/>
  <c r="U23" i="42"/>
  <c r="G23" i="42"/>
  <c r="D23" i="42"/>
  <c r="AK22" i="42"/>
  <c r="AI22" i="42"/>
  <c r="AK21" i="42"/>
  <c r="X21" i="42"/>
  <c r="W21" i="42"/>
  <c r="U21" i="42"/>
  <c r="AK20" i="42"/>
  <c r="X20" i="42"/>
  <c r="W20" i="42"/>
  <c r="U20" i="42"/>
  <c r="AK19" i="42"/>
  <c r="X19" i="42"/>
  <c r="W19" i="42"/>
  <c r="U19" i="42"/>
  <c r="AI19" i="42" s="1"/>
  <c r="AK18" i="42"/>
  <c r="X18" i="42"/>
  <c r="W18" i="42"/>
  <c r="U18" i="42"/>
  <c r="AI18" i="42" s="1"/>
  <c r="AK17" i="42"/>
  <c r="X17" i="42"/>
  <c r="W17" i="42"/>
  <c r="AK16" i="42"/>
  <c r="X16" i="42"/>
  <c r="AI16" i="42" s="1"/>
  <c r="AK15" i="42"/>
  <c r="AF15" i="42"/>
  <c r="X15" i="42"/>
  <c r="W15" i="42"/>
  <c r="U15" i="42"/>
  <c r="AK14" i="42"/>
  <c r="X14" i="42"/>
  <c r="W14" i="42"/>
  <c r="U14" i="42"/>
  <c r="AK13" i="42"/>
  <c r="X13" i="42"/>
  <c r="AI13" i="42" s="1"/>
  <c r="W13" i="42"/>
  <c r="S13" i="42"/>
  <c r="X169" i="43" l="1"/>
  <c r="AF169" i="43"/>
  <c r="L169" i="43"/>
  <c r="AE169" i="43"/>
  <c r="S169" i="43"/>
  <c r="U169" i="43"/>
  <c r="W169" i="43"/>
  <c r="G169" i="43"/>
  <c r="AI94" i="43"/>
  <c r="AI99" i="43"/>
  <c r="AG169" i="43"/>
  <c r="R169" i="43"/>
  <c r="T169" i="43"/>
  <c r="AH169" i="43"/>
  <c r="AI15" i="43"/>
  <c r="AI37" i="43"/>
  <c r="AI18" i="43"/>
  <c r="AI39" i="43"/>
  <c r="AI68" i="43"/>
  <c r="AI98" i="43"/>
  <c r="AI53" i="43"/>
  <c r="AI69" i="43"/>
  <c r="AI88" i="43"/>
  <c r="AI22" i="43"/>
  <c r="AI65" i="43"/>
  <c r="AI79" i="43"/>
  <c r="AI90" i="43"/>
  <c r="AI92" i="43"/>
  <c r="AI93" i="43"/>
  <c r="AI95" i="43"/>
  <c r="AI121" i="43"/>
  <c r="AI25" i="43"/>
  <c r="AI28" i="43"/>
  <c r="AI62" i="43"/>
  <c r="AI64" i="43"/>
  <c r="AI77" i="43"/>
  <c r="AI81" i="43"/>
  <c r="AI82" i="43"/>
  <c r="AI86" i="43"/>
  <c r="AI89" i="43"/>
  <c r="AI107" i="43"/>
  <c r="AI111" i="43"/>
  <c r="AI19" i="43"/>
  <c r="AI41" i="43"/>
  <c r="AI73" i="43"/>
  <c r="AI106" i="43"/>
  <c r="AI13" i="43"/>
  <c r="AI17" i="43"/>
  <c r="AI20" i="43"/>
  <c r="AI21" i="43"/>
  <c r="AI24" i="43"/>
  <c r="AI33" i="43"/>
  <c r="AI42" i="43"/>
  <c r="AI45" i="43"/>
  <c r="AI47" i="43"/>
  <c r="AI49" i="43"/>
  <c r="AI52" i="43"/>
  <c r="AI60" i="43"/>
  <c r="AI74" i="43"/>
  <c r="AI113" i="43"/>
  <c r="AI120" i="43"/>
  <c r="AI29" i="43"/>
  <c r="AI32" i="43"/>
  <c r="AI40" i="43"/>
  <c r="AI43" i="43"/>
  <c r="AI51" i="43"/>
  <c r="AI54" i="43"/>
  <c r="AI59" i="43"/>
  <c r="AI61" i="43"/>
  <c r="AI63" i="43"/>
  <c r="AI66" i="43"/>
  <c r="AI72" i="43"/>
  <c r="AI80" i="43"/>
  <c r="AI83" i="43"/>
  <c r="AI91" i="43"/>
  <c r="AI100" i="43"/>
  <c r="AI101" i="43"/>
  <c r="AI104" i="43"/>
  <c r="AI105" i="43"/>
  <c r="AI108" i="43"/>
  <c r="AI119" i="43"/>
  <c r="AI34" i="43"/>
  <c r="AI38" i="43"/>
  <c r="AI70" i="43"/>
  <c r="AI76" i="43"/>
  <c r="AI78" i="43"/>
  <c r="AI102" i="43"/>
  <c r="AI103" i="43"/>
  <c r="AI109" i="43"/>
  <c r="AI110" i="43"/>
  <c r="AI112" i="43"/>
  <c r="AI114" i="43"/>
  <c r="AI115" i="43"/>
  <c r="AI36" i="43"/>
  <c r="D169" i="43"/>
  <c r="AI23" i="43"/>
  <c r="AI44" i="43"/>
  <c r="AI48" i="43"/>
  <c r="AI57" i="43"/>
  <c r="AI58" i="43"/>
  <c r="AI14" i="43"/>
  <c r="AI73" i="42"/>
  <c r="AI102" i="42"/>
  <c r="AI63" i="42"/>
  <c r="AI70" i="42"/>
  <c r="AI81" i="42"/>
  <c r="AI55" i="42"/>
  <c r="AI87" i="42"/>
  <c r="AI36" i="42"/>
  <c r="AI40" i="42"/>
  <c r="AI48" i="42"/>
  <c r="AI89" i="42"/>
  <c r="AI103" i="42"/>
  <c r="S153" i="42"/>
  <c r="AF153" i="42"/>
  <c r="AI17" i="42"/>
  <c r="AI21" i="42"/>
  <c r="AI28" i="42"/>
  <c r="AI45" i="42"/>
  <c r="AI51" i="42"/>
  <c r="T153" i="42"/>
  <c r="AI58" i="42"/>
  <c r="AI59" i="42"/>
  <c r="AI61" i="42"/>
  <c r="AI72" i="42"/>
  <c r="AI74" i="42"/>
  <c r="AI78" i="42"/>
  <c r="AI83" i="42"/>
  <c r="AI88" i="42"/>
  <c r="AI90" i="42"/>
  <c r="AI91" i="42"/>
  <c r="AI93" i="42"/>
  <c r="AI95" i="42"/>
  <c r="AI100" i="42"/>
  <c r="AI107" i="42"/>
  <c r="U153" i="42"/>
  <c r="D153" i="42"/>
  <c r="AK153" i="42" s="1"/>
  <c r="AI25" i="42"/>
  <c r="AI32" i="42"/>
  <c r="AI35" i="42"/>
  <c r="AE153" i="42"/>
  <c r="AI38" i="42"/>
  <c r="AI41" i="42"/>
  <c r="AI42" i="42"/>
  <c r="AI44" i="42"/>
  <c r="L153" i="42"/>
  <c r="AI49" i="42"/>
  <c r="AI54" i="42"/>
  <c r="AI56" i="42"/>
  <c r="AI62" i="42"/>
  <c r="AI64" i="42"/>
  <c r="AI65" i="42"/>
  <c r="AI77" i="42"/>
  <c r="AI80" i="42"/>
  <c r="AI85" i="42"/>
  <c r="AI94" i="42"/>
  <c r="AI98" i="42"/>
  <c r="W153" i="42"/>
  <c r="AI20" i="42"/>
  <c r="AG153" i="42"/>
  <c r="X153" i="42"/>
  <c r="AI15" i="42"/>
  <c r="G153" i="42"/>
  <c r="AK23" i="42"/>
  <c r="AI29" i="42"/>
  <c r="R153" i="42"/>
  <c r="AI34" i="42"/>
  <c r="AI37" i="42"/>
  <c r="AC153" i="42"/>
  <c r="AI47" i="42"/>
  <c r="AI53" i="42"/>
  <c r="AK56" i="42"/>
  <c r="AK59" i="42"/>
  <c r="AI60" i="42"/>
  <c r="AI69" i="42"/>
  <c r="AI76" i="42"/>
  <c r="AI82" i="42"/>
  <c r="AK83" i="42"/>
  <c r="AK88" i="42"/>
  <c r="AI97" i="42"/>
  <c r="AI101" i="42"/>
  <c r="AI104" i="42"/>
  <c r="AI23" i="42"/>
  <c r="AK36" i="42"/>
  <c r="AK41" i="42"/>
  <c r="AK42" i="42"/>
  <c r="AK90" i="42"/>
  <c r="AK93" i="42"/>
  <c r="J153" i="42"/>
  <c r="AI43" i="42"/>
  <c r="AI14" i="42"/>
  <c r="AI33" i="42"/>
  <c r="AI57" i="42"/>
  <c r="AI75" i="42"/>
  <c r="AI169" i="43" l="1"/>
  <c r="AK169" i="43"/>
  <c r="AI153" i="42"/>
  <c r="AI30" i="41"/>
  <c r="AI31" i="41"/>
  <c r="AI46" i="41"/>
  <c r="AI68" i="41"/>
  <c r="AI78" i="41"/>
  <c r="AI87" i="41"/>
  <c r="AI101" i="41"/>
  <c r="AI111" i="41"/>
  <c r="AI112" i="41"/>
  <c r="AI113" i="41"/>
  <c r="AI114" i="41"/>
  <c r="AI115" i="41"/>
  <c r="AI116" i="41"/>
  <c r="AI117" i="41"/>
  <c r="AI118" i="41"/>
  <c r="AI119" i="41"/>
  <c r="AI120" i="41"/>
  <c r="AI121" i="41"/>
  <c r="AI122" i="41"/>
  <c r="AI123" i="41"/>
  <c r="AI124" i="41"/>
  <c r="AI125" i="41"/>
  <c r="AI126" i="41"/>
  <c r="AI127" i="41"/>
  <c r="AI128" i="41"/>
  <c r="AI129" i="41"/>
  <c r="AI130" i="41"/>
  <c r="AI131" i="41"/>
  <c r="AI132" i="41"/>
  <c r="AI133" i="41"/>
  <c r="AI134" i="41"/>
  <c r="AI135" i="41"/>
  <c r="AI136" i="41"/>
  <c r="AI137" i="41"/>
  <c r="AI138" i="41"/>
  <c r="AI139" i="41"/>
  <c r="AI140" i="41"/>
  <c r="AI141" i="41"/>
  <c r="AI142" i="41"/>
  <c r="AI143" i="41"/>
  <c r="AI144" i="41"/>
  <c r="AI145" i="41"/>
  <c r="AI146" i="41"/>
  <c r="AI147" i="41"/>
  <c r="AI148" i="41"/>
  <c r="AI149" i="41"/>
  <c r="AI150" i="41"/>
  <c r="AI151" i="41"/>
  <c r="AI152" i="41"/>
  <c r="AI153" i="41"/>
  <c r="AI154" i="41"/>
  <c r="AI155" i="41"/>
  <c r="AI156" i="41"/>
  <c r="AI157" i="41"/>
  <c r="AK112" i="41"/>
  <c r="AK113" i="41"/>
  <c r="AK114" i="41"/>
  <c r="AK115" i="41"/>
  <c r="AK116" i="41"/>
  <c r="AK117" i="41"/>
  <c r="AK118" i="41"/>
  <c r="AK119" i="41"/>
  <c r="AK120" i="41"/>
  <c r="AK121" i="41"/>
  <c r="AK122" i="41"/>
  <c r="AK123" i="41"/>
  <c r="AK124" i="41"/>
  <c r="AK125" i="41"/>
  <c r="AK126" i="41"/>
  <c r="AK127" i="41"/>
  <c r="AK128" i="41"/>
  <c r="AK129" i="41"/>
  <c r="AK130" i="41"/>
  <c r="AK131" i="41"/>
  <c r="AK132" i="41"/>
  <c r="AK133" i="41"/>
  <c r="AK134" i="41"/>
  <c r="AK135" i="41"/>
  <c r="AK136" i="41"/>
  <c r="AK137" i="41"/>
  <c r="AK138" i="41"/>
  <c r="AK139" i="41"/>
  <c r="AK140" i="41"/>
  <c r="AK141" i="41"/>
  <c r="AK142" i="41"/>
  <c r="AK143" i="41"/>
  <c r="AK144" i="41"/>
  <c r="AK145" i="41"/>
  <c r="AK146" i="41"/>
  <c r="AK147" i="41"/>
  <c r="AK148" i="41"/>
  <c r="AK149" i="41"/>
  <c r="AK150" i="41"/>
  <c r="AK151" i="41"/>
  <c r="AK152" i="41"/>
  <c r="AK153" i="41"/>
  <c r="AK154" i="41"/>
  <c r="AK155" i="41"/>
  <c r="AK156" i="41"/>
  <c r="AK157" i="41"/>
  <c r="I158" i="41"/>
  <c r="E158" i="41"/>
  <c r="AJ158" i="41"/>
  <c r="AH158" i="41"/>
  <c r="AD158" i="41"/>
  <c r="AB158" i="41"/>
  <c r="AA158" i="41"/>
  <c r="Z158" i="41"/>
  <c r="Y158" i="41"/>
  <c r="V158" i="41"/>
  <c r="Q158" i="41"/>
  <c r="P158" i="41"/>
  <c r="O158" i="41"/>
  <c r="N158" i="41"/>
  <c r="M158" i="41"/>
  <c r="K158" i="41"/>
  <c r="H158" i="41"/>
  <c r="F158" i="41"/>
  <c r="AK111" i="41"/>
  <c r="AK110" i="41"/>
  <c r="X110" i="41"/>
  <c r="W110" i="41"/>
  <c r="S110" i="41"/>
  <c r="AG109" i="41"/>
  <c r="D109" i="41"/>
  <c r="AI109" i="41" s="1"/>
  <c r="AG108" i="41"/>
  <c r="S108" i="41"/>
  <c r="D108" i="41"/>
  <c r="AK108" i="41" s="1"/>
  <c r="AK107" i="41"/>
  <c r="AG107" i="41"/>
  <c r="X107" i="41"/>
  <c r="S107" i="41"/>
  <c r="J107" i="41"/>
  <c r="J158" i="41" s="1"/>
  <c r="G107" i="41"/>
  <c r="AI107" i="41" s="1"/>
  <c r="AG106" i="41"/>
  <c r="X106" i="41"/>
  <c r="W106" i="41"/>
  <c r="U106" i="41"/>
  <c r="S106" i="41"/>
  <c r="D106" i="41"/>
  <c r="AK106" i="41" s="1"/>
  <c r="AK105" i="41"/>
  <c r="X105" i="41"/>
  <c r="U105" i="41"/>
  <c r="S105" i="41"/>
  <c r="AK104" i="41"/>
  <c r="AG104" i="41"/>
  <c r="X104" i="41"/>
  <c r="S104" i="41"/>
  <c r="AG103" i="41"/>
  <c r="L103" i="41"/>
  <c r="D103" i="41"/>
  <c r="AK103" i="41" s="1"/>
  <c r="AG102" i="41"/>
  <c r="X102" i="41"/>
  <c r="W102" i="41"/>
  <c r="S102" i="41"/>
  <c r="G102" i="41"/>
  <c r="D102" i="41"/>
  <c r="AK102" i="41" s="1"/>
  <c r="AK101" i="41"/>
  <c r="AK100" i="41"/>
  <c r="X100" i="41"/>
  <c r="W100" i="41"/>
  <c r="S100" i="41"/>
  <c r="AI100" i="41" s="1"/>
  <c r="AG99" i="41"/>
  <c r="T99" i="41"/>
  <c r="G99" i="41"/>
  <c r="D99" i="41"/>
  <c r="AK99" i="41" s="1"/>
  <c r="AK98" i="41"/>
  <c r="AG98" i="41"/>
  <c r="AI98" i="41" s="1"/>
  <c r="AG97" i="41"/>
  <c r="X97" i="41"/>
  <c r="W97" i="41"/>
  <c r="U97" i="41"/>
  <c r="D97" i="41"/>
  <c r="AG96" i="41"/>
  <c r="X96" i="41"/>
  <c r="W96" i="41"/>
  <c r="S96" i="41"/>
  <c r="G96" i="41"/>
  <c r="D96" i="41"/>
  <c r="AK96" i="41" s="1"/>
  <c r="AG95" i="41"/>
  <c r="X95" i="41"/>
  <c r="W95" i="41"/>
  <c r="U95" i="41"/>
  <c r="D95" i="41"/>
  <c r="AK95" i="41" s="1"/>
  <c r="AG94" i="41"/>
  <c r="X94" i="41"/>
  <c r="U94" i="41"/>
  <c r="G94" i="41"/>
  <c r="D94" i="41"/>
  <c r="AK93" i="41"/>
  <c r="AG93" i="41"/>
  <c r="X93" i="41"/>
  <c r="W93" i="41"/>
  <c r="U93" i="41"/>
  <c r="S93" i="41"/>
  <c r="G93" i="41"/>
  <c r="AI93" i="41" s="1"/>
  <c r="AG92" i="41"/>
  <c r="L92" i="41"/>
  <c r="D92" i="41"/>
  <c r="AK92" i="41" s="1"/>
  <c r="AG91" i="41"/>
  <c r="X91" i="41"/>
  <c r="W91" i="41"/>
  <c r="U91" i="41"/>
  <c r="D91" i="41"/>
  <c r="AK91" i="41" s="1"/>
  <c r="AK90" i="41"/>
  <c r="AG90" i="41"/>
  <c r="X90" i="41"/>
  <c r="W90" i="41"/>
  <c r="S90" i="41"/>
  <c r="G90" i="41"/>
  <c r="AI90" i="41" s="1"/>
  <c r="AG89" i="41"/>
  <c r="L89" i="41"/>
  <c r="D89" i="41"/>
  <c r="AI89" i="41" s="1"/>
  <c r="AK88" i="41"/>
  <c r="X88" i="41"/>
  <c r="U88" i="41"/>
  <c r="AI88" i="41" s="1"/>
  <c r="AK87" i="41"/>
  <c r="AG86" i="41"/>
  <c r="X86" i="41"/>
  <c r="L86" i="41"/>
  <c r="D86" i="41"/>
  <c r="AK86" i="41" s="1"/>
  <c r="AK85" i="41"/>
  <c r="X85" i="41"/>
  <c r="W85" i="41"/>
  <c r="U85" i="41"/>
  <c r="S85" i="41"/>
  <c r="AI85" i="41" s="1"/>
  <c r="AG84" i="41"/>
  <c r="X84" i="41"/>
  <c r="U84" i="41"/>
  <c r="S84" i="41"/>
  <c r="L84" i="41"/>
  <c r="D84" i="41"/>
  <c r="AK84" i="41" s="1"/>
  <c r="AG83" i="41"/>
  <c r="AF83" i="41"/>
  <c r="X83" i="41"/>
  <c r="W83" i="41"/>
  <c r="G83" i="41"/>
  <c r="D83" i="41"/>
  <c r="AK83" i="41" s="1"/>
  <c r="AK82" i="41"/>
  <c r="X82" i="41"/>
  <c r="W82" i="41"/>
  <c r="S82" i="41"/>
  <c r="AI82" i="41" s="1"/>
  <c r="AG81" i="41"/>
  <c r="U81" i="41"/>
  <c r="D81" i="41"/>
  <c r="AK81" i="41" s="1"/>
  <c r="AG80" i="41"/>
  <c r="D80" i="41"/>
  <c r="AK80" i="41" s="1"/>
  <c r="AK79" i="41"/>
  <c r="X79" i="41"/>
  <c r="S79" i="41"/>
  <c r="AI79" i="41" s="1"/>
  <c r="AK78" i="41"/>
  <c r="AG77" i="41"/>
  <c r="X77" i="41"/>
  <c r="U77" i="41"/>
  <c r="AI77" i="41" s="1"/>
  <c r="D77" i="41"/>
  <c r="AK77" i="41" s="1"/>
  <c r="AG76" i="41"/>
  <c r="X76" i="41"/>
  <c r="W76" i="41"/>
  <c r="S76" i="41"/>
  <c r="G76" i="41"/>
  <c r="D76" i="41"/>
  <c r="AK76" i="41" s="1"/>
  <c r="AK75" i="41"/>
  <c r="U75" i="41"/>
  <c r="AI75" i="41" s="1"/>
  <c r="AG74" i="41"/>
  <c r="X74" i="41"/>
  <c r="U74" i="41"/>
  <c r="D74" i="41"/>
  <c r="AK74" i="41" s="1"/>
  <c r="AG73" i="41"/>
  <c r="X73" i="41"/>
  <c r="T73" i="41"/>
  <c r="R73" i="41"/>
  <c r="D73" i="41"/>
  <c r="AK73" i="41" s="1"/>
  <c r="AK72" i="41"/>
  <c r="X72" i="41"/>
  <c r="S72" i="41"/>
  <c r="AK71" i="41"/>
  <c r="X71" i="41"/>
  <c r="W71" i="41"/>
  <c r="U71" i="41"/>
  <c r="AG70" i="41"/>
  <c r="X70" i="41"/>
  <c r="U70" i="41"/>
  <c r="D70" i="41"/>
  <c r="AK70" i="41" s="1"/>
  <c r="AK69" i="41"/>
  <c r="X69" i="41"/>
  <c r="W69" i="41"/>
  <c r="AI69" i="41" s="1"/>
  <c r="S69" i="41"/>
  <c r="AK68" i="41"/>
  <c r="AK67" i="41"/>
  <c r="X67" i="41"/>
  <c r="W67" i="41"/>
  <c r="U67" i="41"/>
  <c r="AK66" i="41"/>
  <c r="AG66" i="41"/>
  <c r="AI66" i="41" s="1"/>
  <c r="AK65" i="41"/>
  <c r="X65" i="41"/>
  <c r="W65" i="41"/>
  <c r="S65" i="41"/>
  <c r="AI65" i="41" s="1"/>
  <c r="AK64" i="41"/>
  <c r="X64" i="41"/>
  <c r="W64" i="41"/>
  <c r="U64" i="41"/>
  <c r="S64" i="41"/>
  <c r="AK63" i="41"/>
  <c r="X63" i="41"/>
  <c r="W63" i="41"/>
  <c r="U63" i="41"/>
  <c r="AK62" i="41"/>
  <c r="X62" i="41"/>
  <c r="W62" i="41"/>
  <c r="U62" i="41"/>
  <c r="AK61" i="41"/>
  <c r="X61" i="41"/>
  <c r="W61" i="41"/>
  <c r="U61" i="41"/>
  <c r="AI61" i="41" s="1"/>
  <c r="AG60" i="41"/>
  <c r="X60" i="41"/>
  <c r="W60" i="41"/>
  <c r="S60" i="41"/>
  <c r="D60" i="41"/>
  <c r="AK60" i="41" s="1"/>
  <c r="AG59" i="41"/>
  <c r="X59" i="41"/>
  <c r="S59" i="41"/>
  <c r="R59" i="41"/>
  <c r="D59" i="41"/>
  <c r="AK59" i="41" s="1"/>
  <c r="AG58" i="41"/>
  <c r="X58" i="41"/>
  <c r="G58" i="41"/>
  <c r="D58" i="41"/>
  <c r="AK58" i="41" s="1"/>
  <c r="AG57" i="41"/>
  <c r="T57" i="41"/>
  <c r="L57" i="41"/>
  <c r="D57" i="41"/>
  <c r="AK57" i="41" s="1"/>
  <c r="AK56" i="41"/>
  <c r="S56" i="41"/>
  <c r="AI56" i="41" s="1"/>
  <c r="AG55" i="41"/>
  <c r="T55" i="41"/>
  <c r="S55" i="41"/>
  <c r="L55" i="41"/>
  <c r="D55" i="41"/>
  <c r="AK55" i="41" s="1"/>
  <c r="AG54" i="41"/>
  <c r="AC54" i="41"/>
  <c r="AC158" i="41" s="1"/>
  <c r="T54" i="41"/>
  <c r="L54" i="41"/>
  <c r="G54" i="41"/>
  <c r="D54" i="41"/>
  <c r="AI54" i="41" s="1"/>
  <c r="AK53" i="41"/>
  <c r="X53" i="41"/>
  <c r="R53" i="41"/>
  <c r="AI53" i="41" s="1"/>
  <c r="AK52" i="41"/>
  <c r="X52" i="41"/>
  <c r="R52" i="41"/>
  <c r="AI52" i="41" s="1"/>
  <c r="AK51" i="41"/>
  <c r="X51" i="41"/>
  <c r="W51" i="41"/>
  <c r="U51" i="41"/>
  <c r="S51" i="41"/>
  <c r="AK50" i="41"/>
  <c r="W50" i="41"/>
  <c r="U50" i="41"/>
  <c r="S50" i="41"/>
  <c r="AI50" i="41" s="1"/>
  <c r="AG49" i="41"/>
  <c r="D49" i="41"/>
  <c r="AK49" i="41" s="1"/>
  <c r="AG48" i="41"/>
  <c r="X48" i="41"/>
  <c r="L48" i="41"/>
  <c r="G48" i="41"/>
  <c r="D48" i="41"/>
  <c r="AK48" i="41" s="1"/>
  <c r="AK47" i="41"/>
  <c r="AG47" i="41"/>
  <c r="X47" i="41"/>
  <c r="AK46" i="41"/>
  <c r="AG45" i="41"/>
  <c r="AE45" i="41"/>
  <c r="AI45" i="41" s="1"/>
  <c r="X45" i="41"/>
  <c r="L45" i="41"/>
  <c r="D45" i="41"/>
  <c r="AK45" i="41" s="1"/>
  <c r="AG44" i="41"/>
  <c r="X44" i="41"/>
  <c r="W44" i="41"/>
  <c r="S44" i="41"/>
  <c r="D44" i="41"/>
  <c r="AK44" i="41" s="1"/>
  <c r="AG43" i="41"/>
  <c r="W43" i="41"/>
  <c r="L43" i="41"/>
  <c r="G43" i="41"/>
  <c r="D43" i="41"/>
  <c r="AK43" i="41" s="1"/>
  <c r="AK42" i="41"/>
  <c r="X42" i="41"/>
  <c r="W42" i="41"/>
  <c r="S42" i="41"/>
  <c r="X41" i="41"/>
  <c r="W41" i="41"/>
  <c r="S41" i="41"/>
  <c r="D41" i="41"/>
  <c r="AK41" i="41" s="1"/>
  <c r="AG40" i="41"/>
  <c r="X40" i="41"/>
  <c r="S40" i="41"/>
  <c r="D40" i="41"/>
  <c r="AK40" i="41" s="1"/>
  <c r="AK39" i="41"/>
  <c r="X39" i="41"/>
  <c r="S39" i="41"/>
  <c r="AI39" i="41" s="1"/>
  <c r="AK38" i="41"/>
  <c r="X38" i="41"/>
  <c r="U38" i="41"/>
  <c r="AI38" i="41" s="1"/>
  <c r="AK37" i="41"/>
  <c r="X37" i="41"/>
  <c r="W37" i="41"/>
  <c r="U37" i="41"/>
  <c r="AI37" i="41" s="1"/>
  <c r="AG36" i="41"/>
  <c r="AE36" i="41"/>
  <c r="X36" i="41"/>
  <c r="D36" i="41"/>
  <c r="AK36" i="41" s="1"/>
  <c r="AK35" i="41"/>
  <c r="X35" i="41"/>
  <c r="W35" i="41"/>
  <c r="U35" i="41"/>
  <c r="AG34" i="41"/>
  <c r="X34" i="41"/>
  <c r="U34" i="41"/>
  <c r="G34" i="41"/>
  <c r="D34" i="41"/>
  <c r="AK34" i="41" s="1"/>
  <c r="AG33" i="41"/>
  <c r="X33" i="41"/>
  <c r="U33" i="41"/>
  <c r="G33" i="41"/>
  <c r="D33" i="41"/>
  <c r="AK33" i="41" s="1"/>
  <c r="AK32" i="41"/>
  <c r="AG32" i="41"/>
  <c r="X32" i="41"/>
  <c r="U32" i="41"/>
  <c r="S32" i="41"/>
  <c r="R32" i="41"/>
  <c r="G32" i="41"/>
  <c r="AI32" i="41" s="1"/>
  <c r="AK31" i="41"/>
  <c r="AK30" i="41"/>
  <c r="AK29" i="41"/>
  <c r="X29" i="41"/>
  <c r="AI29" i="41" s="1"/>
  <c r="W29" i="41"/>
  <c r="U29" i="41"/>
  <c r="AK28" i="41"/>
  <c r="X28" i="41"/>
  <c r="W28" i="41"/>
  <c r="U28" i="41"/>
  <c r="AG27" i="41"/>
  <c r="X27" i="41"/>
  <c r="W27" i="41"/>
  <c r="U27" i="41"/>
  <c r="D27" i="41"/>
  <c r="AK27" i="41" s="1"/>
  <c r="AG26" i="41"/>
  <c r="X26" i="41"/>
  <c r="W26" i="41"/>
  <c r="U26" i="41"/>
  <c r="D26" i="41"/>
  <c r="AK26" i="41" s="1"/>
  <c r="AG25" i="41"/>
  <c r="X25" i="41"/>
  <c r="W25" i="41"/>
  <c r="U25" i="41"/>
  <c r="D25" i="41"/>
  <c r="AK25" i="41" s="1"/>
  <c r="AK24" i="41"/>
  <c r="X24" i="41"/>
  <c r="W24" i="41"/>
  <c r="U24" i="41"/>
  <c r="AG23" i="41"/>
  <c r="X23" i="41"/>
  <c r="W23" i="41"/>
  <c r="U23" i="41"/>
  <c r="S23" i="41"/>
  <c r="R23" i="41"/>
  <c r="G23" i="41"/>
  <c r="D23" i="41"/>
  <c r="AK23" i="41" s="1"/>
  <c r="AG22" i="41"/>
  <c r="X22" i="41"/>
  <c r="W22" i="41"/>
  <c r="S22" i="41"/>
  <c r="R22" i="41"/>
  <c r="G22" i="41"/>
  <c r="D22" i="41"/>
  <c r="AK22" i="41" s="1"/>
  <c r="AK21" i="41"/>
  <c r="AF21" i="41"/>
  <c r="X21" i="41"/>
  <c r="W21" i="41"/>
  <c r="U21" i="41"/>
  <c r="AK20" i="41"/>
  <c r="X20" i="41"/>
  <c r="W20" i="41"/>
  <c r="U20" i="41"/>
  <c r="AK19" i="41"/>
  <c r="X19" i="41"/>
  <c r="W19" i="41"/>
  <c r="U19" i="41"/>
  <c r="AK18" i="41"/>
  <c r="X18" i="41"/>
  <c r="W18" i="41"/>
  <c r="U18" i="41"/>
  <c r="AK17" i="41"/>
  <c r="X17" i="41"/>
  <c r="W17" i="41"/>
  <c r="AI17" i="41" s="1"/>
  <c r="AK16" i="41"/>
  <c r="X16" i="41"/>
  <c r="AI16" i="41" s="1"/>
  <c r="AK15" i="41"/>
  <c r="X15" i="41"/>
  <c r="W15" i="41"/>
  <c r="U15" i="41"/>
  <c r="AK14" i="41"/>
  <c r="AG14" i="41"/>
  <c r="X14" i="41"/>
  <c r="W14" i="41"/>
  <c r="S14" i="41"/>
  <c r="AK13" i="41"/>
  <c r="W13" i="41"/>
  <c r="S13" i="41"/>
  <c r="AI14" i="41" l="1"/>
  <c r="AI35" i="41"/>
  <c r="AI51" i="41"/>
  <c r="AI94" i="41"/>
  <c r="AI97" i="41"/>
  <c r="AI15" i="41"/>
  <c r="AI21" i="41"/>
  <c r="AI28" i="41"/>
  <c r="AI67" i="41"/>
  <c r="AI104" i="41"/>
  <c r="AI105" i="41"/>
  <c r="AI18" i="41"/>
  <c r="AI19" i="41"/>
  <c r="AI20" i="41"/>
  <c r="AI24" i="41"/>
  <c r="AI42" i="41"/>
  <c r="AI47" i="41"/>
  <c r="AI62" i="41"/>
  <c r="AI63" i="41"/>
  <c r="AI64" i="41"/>
  <c r="AI71" i="41"/>
  <c r="AI72" i="41"/>
  <c r="AI110" i="41"/>
  <c r="AI108" i="41"/>
  <c r="AI92" i="41"/>
  <c r="AI84" i="41"/>
  <c r="AI76" i="41"/>
  <c r="AI60" i="41"/>
  <c r="AI44" i="41"/>
  <c r="AI36" i="41"/>
  <c r="AI99" i="41"/>
  <c r="AI91" i="41"/>
  <c r="AI83" i="41"/>
  <c r="AI59" i="41"/>
  <c r="AI43" i="41"/>
  <c r="AI27" i="41"/>
  <c r="AE158" i="41"/>
  <c r="AI106" i="41"/>
  <c r="AI74" i="41"/>
  <c r="AI58" i="41"/>
  <c r="AI34" i="41"/>
  <c r="AI26" i="41"/>
  <c r="AI81" i="41"/>
  <c r="AI73" i="41"/>
  <c r="AI57" i="41"/>
  <c r="AI49" i="41"/>
  <c r="AI41" i="41"/>
  <c r="AI33" i="41"/>
  <c r="AI25" i="41"/>
  <c r="AI96" i="41"/>
  <c r="AI80" i="41"/>
  <c r="AI48" i="41"/>
  <c r="AI40" i="41"/>
  <c r="AI13" i="41"/>
  <c r="AI103" i="41"/>
  <c r="AI95" i="41"/>
  <c r="AI55" i="41"/>
  <c r="AI23" i="41"/>
  <c r="AI102" i="41"/>
  <c r="AI86" i="41"/>
  <c r="AI70" i="41"/>
  <c r="AI22" i="41"/>
  <c r="AK94" i="41"/>
  <c r="AF158" i="41"/>
  <c r="AK54" i="41"/>
  <c r="AG158" i="41"/>
  <c r="T158" i="41"/>
  <c r="G158" i="41"/>
  <c r="U158" i="41"/>
  <c r="L158" i="41"/>
  <c r="W158" i="41"/>
  <c r="X158" i="41"/>
  <c r="R158" i="41"/>
  <c r="D158" i="41"/>
  <c r="AK109" i="41"/>
  <c r="S158" i="41"/>
  <c r="AK89" i="41"/>
  <c r="AK97" i="41"/>
  <c r="AI158" i="41" l="1"/>
  <c r="AK158" i="41"/>
  <c r="D153" i="40" l="1"/>
  <c r="E170" i="40" l="1"/>
  <c r="F170" i="40"/>
  <c r="H170" i="40"/>
  <c r="I170" i="40"/>
  <c r="K170" i="40"/>
  <c r="M170" i="40"/>
  <c r="N170" i="40"/>
  <c r="O170" i="40"/>
  <c r="P170" i="40"/>
  <c r="Q170" i="40"/>
  <c r="V170" i="40"/>
  <c r="Y170" i="40"/>
  <c r="Z170" i="40"/>
  <c r="AA170" i="40"/>
  <c r="AB170" i="40"/>
  <c r="AD170" i="40"/>
  <c r="AH170" i="40"/>
  <c r="AK123" i="40"/>
  <c r="AK124" i="40"/>
  <c r="AK125" i="40"/>
  <c r="AK126" i="40"/>
  <c r="AK127" i="40"/>
  <c r="AK128" i="40"/>
  <c r="AK129" i="40"/>
  <c r="AK130" i="40"/>
  <c r="AK131" i="40"/>
  <c r="AK132" i="40"/>
  <c r="AK133" i="40"/>
  <c r="AK134" i="40"/>
  <c r="AK135" i="40"/>
  <c r="AK136" i="40"/>
  <c r="AK137" i="40"/>
  <c r="AK138" i="40"/>
  <c r="AK139" i="40"/>
  <c r="AK140" i="40"/>
  <c r="AK141" i="40"/>
  <c r="AK142" i="40"/>
  <c r="AK143" i="40"/>
  <c r="AK144" i="40"/>
  <c r="AK145" i="40"/>
  <c r="AK146" i="40"/>
  <c r="AK147" i="40"/>
  <c r="AK148" i="40"/>
  <c r="AK149" i="40"/>
  <c r="AK150" i="40"/>
  <c r="AK151" i="40"/>
  <c r="AK152" i="40"/>
  <c r="AK153" i="40"/>
  <c r="AK154" i="40"/>
  <c r="AK155" i="40"/>
  <c r="AK156" i="40"/>
  <c r="AK157" i="40"/>
  <c r="AK158" i="40"/>
  <c r="AK159" i="40"/>
  <c r="AK160" i="40"/>
  <c r="AK161" i="40"/>
  <c r="AK162" i="40"/>
  <c r="AK163" i="40"/>
  <c r="AK164" i="40"/>
  <c r="AK165" i="40"/>
  <c r="AK166" i="40"/>
  <c r="AK167" i="40"/>
  <c r="AK168" i="40"/>
  <c r="AK169" i="40"/>
  <c r="AI123" i="40"/>
  <c r="AI124" i="40"/>
  <c r="AI125" i="40"/>
  <c r="AI126" i="40"/>
  <c r="AI127" i="40"/>
  <c r="AI128" i="40"/>
  <c r="AI129" i="40"/>
  <c r="AI130" i="40"/>
  <c r="AI131" i="40"/>
  <c r="AI132" i="40"/>
  <c r="AI133" i="40"/>
  <c r="AI134" i="40"/>
  <c r="AI135" i="40"/>
  <c r="AI136" i="40"/>
  <c r="AI137" i="40"/>
  <c r="AI138" i="40"/>
  <c r="AI139" i="40"/>
  <c r="AI140" i="40"/>
  <c r="AI141" i="40"/>
  <c r="AI142" i="40"/>
  <c r="AI143" i="40"/>
  <c r="AI144" i="40"/>
  <c r="AI145" i="40"/>
  <c r="AI146" i="40"/>
  <c r="AI147" i="40"/>
  <c r="AI148" i="40"/>
  <c r="AI149" i="40"/>
  <c r="AI150" i="40"/>
  <c r="AI151" i="40"/>
  <c r="AI152" i="40"/>
  <c r="AI153" i="40"/>
  <c r="AI154" i="40"/>
  <c r="AI155" i="40"/>
  <c r="AI156" i="40"/>
  <c r="AI157" i="40"/>
  <c r="AI158" i="40"/>
  <c r="AI159" i="40"/>
  <c r="AI160" i="40"/>
  <c r="AI161" i="40"/>
  <c r="AI162" i="40"/>
  <c r="AI163" i="40"/>
  <c r="AI164" i="40"/>
  <c r="AI165" i="40"/>
  <c r="AI166" i="40"/>
  <c r="AI167" i="40"/>
  <c r="AI168" i="40"/>
  <c r="AI169" i="40"/>
  <c r="AG122" i="40"/>
  <c r="X122" i="40"/>
  <c r="U122" i="40"/>
  <c r="S122" i="40"/>
  <c r="D122" i="40"/>
  <c r="AJ170" i="40"/>
  <c r="AK121" i="40"/>
  <c r="AI121" i="40"/>
  <c r="AK120" i="40"/>
  <c r="AI120" i="40"/>
  <c r="AK119" i="40"/>
  <c r="AI119" i="40"/>
  <c r="AK118" i="40"/>
  <c r="AI118" i="40"/>
  <c r="X117" i="40"/>
  <c r="U117" i="40"/>
  <c r="S117" i="40"/>
  <c r="D117" i="40"/>
  <c r="AK116" i="40"/>
  <c r="X116" i="40"/>
  <c r="U116" i="40"/>
  <c r="S116" i="40"/>
  <c r="AK115" i="40"/>
  <c r="X115" i="40"/>
  <c r="U115" i="40"/>
  <c r="S115" i="40"/>
  <c r="AK114" i="40"/>
  <c r="X114" i="40"/>
  <c r="W114" i="40"/>
  <c r="S114" i="40"/>
  <c r="AK113" i="40"/>
  <c r="AG113" i="40"/>
  <c r="X113" i="40"/>
  <c r="W113" i="40"/>
  <c r="S113" i="40"/>
  <c r="AG112" i="40"/>
  <c r="L112" i="40"/>
  <c r="D112" i="40"/>
  <c r="AK112" i="40" s="1"/>
  <c r="AG111" i="40"/>
  <c r="X111" i="40"/>
  <c r="U111" i="40"/>
  <c r="T111" i="40"/>
  <c r="R111" i="40"/>
  <c r="D111" i="40"/>
  <c r="AK111" i="40" s="1"/>
  <c r="AG110" i="40"/>
  <c r="X110" i="40"/>
  <c r="W110" i="40"/>
  <c r="J110" i="40"/>
  <c r="G110" i="40"/>
  <c r="D110" i="40"/>
  <c r="AK110" i="40" s="1"/>
  <c r="AK109" i="40"/>
  <c r="X109" i="40"/>
  <c r="W109" i="40"/>
  <c r="S109" i="40"/>
  <c r="AK108" i="40"/>
  <c r="AG108" i="40"/>
  <c r="X108" i="40"/>
  <c r="W108" i="40"/>
  <c r="U108" i="40"/>
  <c r="S108" i="40"/>
  <c r="G108" i="40"/>
  <c r="AK107" i="40"/>
  <c r="AG107" i="40"/>
  <c r="T107" i="40"/>
  <c r="AK106" i="40"/>
  <c r="AG106" i="40"/>
  <c r="AI106" i="40" s="1"/>
  <c r="AK105" i="40"/>
  <c r="AG105" i="40"/>
  <c r="X105" i="40"/>
  <c r="U105" i="40"/>
  <c r="AG104" i="40"/>
  <c r="X104" i="40"/>
  <c r="W104" i="40"/>
  <c r="S104" i="40"/>
  <c r="J104" i="40"/>
  <c r="G104" i="40"/>
  <c r="D104" i="40"/>
  <c r="AK103" i="40"/>
  <c r="AG103" i="40"/>
  <c r="X103" i="40"/>
  <c r="U103" i="40"/>
  <c r="AG102" i="40"/>
  <c r="X102" i="40"/>
  <c r="U102" i="40"/>
  <c r="G102" i="40"/>
  <c r="D102" i="40"/>
  <c r="AK102" i="40" s="1"/>
  <c r="AK101" i="40"/>
  <c r="X101" i="40"/>
  <c r="U101" i="40"/>
  <c r="S101" i="40"/>
  <c r="AK100" i="40"/>
  <c r="AG100" i="40"/>
  <c r="L100" i="40"/>
  <c r="AK99" i="40"/>
  <c r="AG99" i="40"/>
  <c r="X99" i="40"/>
  <c r="S99" i="40"/>
  <c r="G99" i="40"/>
  <c r="AK98" i="40"/>
  <c r="AG98" i="40"/>
  <c r="X98" i="40"/>
  <c r="U98" i="40"/>
  <c r="AK97" i="40"/>
  <c r="X97" i="40"/>
  <c r="W97" i="40"/>
  <c r="S97" i="40"/>
  <c r="AK96" i="40"/>
  <c r="AG96" i="40"/>
  <c r="X96" i="40"/>
  <c r="W96" i="40"/>
  <c r="S96" i="40"/>
  <c r="G96" i="40"/>
  <c r="L95" i="40"/>
  <c r="D95" i="40"/>
  <c r="AK95" i="40" s="1"/>
  <c r="AG94" i="40"/>
  <c r="X94" i="40"/>
  <c r="U94" i="40"/>
  <c r="S94" i="40"/>
  <c r="D94" i="40"/>
  <c r="AK94" i="40" s="1"/>
  <c r="AG93" i="40"/>
  <c r="X93" i="40"/>
  <c r="U93" i="40"/>
  <c r="S93" i="40"/>
  <c r="G93" i="40"/>
  <c r="D93" i="40"/>
  <c r="AG92" i="40"/>
  <c r="X92" i="40"/>
  <c r="L92" i="40"/>
  <c r="D92" i="40"/>
  <c r="AK91" i="40"/>
  <c r="X91" i="40"/>
  <c r="W91" i="40"/>
  <c r="U91" i="40"/>
  <c r="AG90" i="40"/>
  <c r="X90" i="40"/>
  <c r="U90" i="40"/>
  <c r="L90" i="40"/>
  <c r="D90" i="40"/>
  <c r="AK90" i="40" s="1"/>
  <c r="AG89" i="40"/>
  <c r="X89" i="40"/>
  <c r="W89" i="40"/>
  <c r="J89" i="40"/>
  <c r="G89" i="40"/>
  <c r="D89" i="40"/>
  <c r="AK89" i="40" s="1"/>
  <c r="AK88" i="40"/>
  <c r="AF88" i="40"/>
  <c r="X88" i="40"/>
  <c r="S88" i="40"/>
  <c r="AG87" i="40"/>
  <c r="X87" i="40"/>
  <c r="D87" i="40"/>
  <c r="AK87" i="40" s="1"/>
  <c r="AG86" i="40"/>
  <c r="D86" i="40"/>
  <c r="AG85" i="40"/>
  <c r="X85" i="40"/>
  <c r="U85" i="40"/>
  <c r="S85" i="40"/>
  <c r="G85" i="40"/>
  <c r="D85" i="40"/>
  <c r="AK85" i="40" s="1"/>
  <c r="AK84" i="40"/>
  <c r="X84" i="40"/>
  <c r="W84" i="40"/>
  <c r="S84" i="40"/>
  <c r="AK83" i="40"/>
  <c r="X83" i="40"/>
  <c r="W83" i="40"/>
  <c r="S83" i="40"/>
  <c r="AK82" i="40"/>
  <c r="X82" i="40"/>
  <c r="W82" i="40"/>
  <c r="S82" i="40"/>
  <c r="AK81" i="40"/>
  <c r="X81" i="40"/>
  <c r="W81" i="40"/>
  <c r="S81" i="40"/>
  <c r="AK80" i="40"/>
  <c r="X80" i="40"/>
  <c r="S80" i="40"/>
  <c r="AK79" i="40"/>
  <c r="AG79" i="40"/>
  <c r="X79" i="40"/>
  <c r="W79" i="40"/>
  <c r="U79" i="40"/>
  <c r="AK78" i="40"/>
  <c r="AG78" i="40"/>
  <c r="X78" i="40"/>
  <c r="W78" i="40"/>
  <c r="U78" i="40"/>
  <c r="AG77" i="40"/>
  <c r="X77" i="40"/>
  <c r="W77" i="40"/>
  <c r="S77" i="40"/>
  <c r="D77" i="40"/>
  <c r="AK77" i="40" s="1"/>
  <c r="AG76" i="40"/>
  <c r="X76" i="40"/>
  <c r="D76" i="40"/>
  <c r="AK76" i="40" s="1"/>
  <c r="AK75" i="40"/>
  <c r="AG75" i="40"/>
  <c r="X75" i="40"/>
  <c r="W75" i="40"/>
  <c r="U75" i="40"/>
  <c r="AG74" i="40"/>
  <c r="X74" i="40"/>
  <c r="T74" i="40"/>
  <c r="R74" i="40"/>
  <c r="D74" i="40"/>
  <c r="AK74" i="40" s="1"/>
  <c r="AK73" i="40"/>
  <c r="X73" i="40"/>
  <c r="S73" i="40"/>
  <c r="AK72" i="40"/>
  <c r="X72" i="40"/>
  <c r="U72" i="40"/>
  <c r="S72" i="40"/>
  <c r="AK71" i="40"/>
  <c r="AI71" i="40"/>
  <c r="AK70" i="40"/>
  <c r="X70" i="40"/>
  <c r="S70" i="40"/>
  <c r="AK69" i="40"/>
  <c r="AI69" i="40"/>
  <c r="AK68" i="40"/>
  <c r="X68" i="40"/>
  <c r="W68" i="40"/>
  <c r="U68" i="40"/>
  <c r="AK67" i="40"/>
  <c r="AG67" i="40"/>
  <c r="AI67" i="40" s="1"/>
  <c r="AK66" i="40"/>
  <c r="AI66" i="40"/>
  <c r="AK65" i="40"/>
  <c r="X65" i="40"/>
  <c r="W65" i="40"/>
  <c r="S65" i="40"/>
  <c r="AK64" i="40"/>
  <c r="X64" i="40"/>
  <c r="W64" i="40"/>
  <c r="U64" i="40"/>
  <c r="S64" i="40"/>
  <c r="AK63" i="40"/>
  <c r="X63" i="40"/>
  <c r="W63" i="40"/>
  <c r="U63" i="40"/>
  <c r="AK62" i="40"/>
  <c r="X62" i="40"/>
  <c r="U62" i="40"/>
  <c r="AK61" i="40"/>
  <c r="X61" i="40"/>
  <c r="W61" i="40"/>
  <c r="U61" i="40"/>
  <c r="AG60" i="40"/>
  <c r="X60" i="40"/>
  <c r="W60" i="40"/>
  <c r="S60" i="40"/>
  <c r="D60" i="40"/>
  <c r="AK59" i="40"/>
  <c r="X59" i="40"/>
  <c r="U59" i="40"/>
  <c r="S59" i="40"/>
  <c r="R59" i="40"/>
  <c r="AG58" i="40"/>
  <c r="X58" i="40"/>
  <c r="G58" i="40"/>
  <c r="D58" i="40"/>
  <c r="AK58" i="40" s="1"/>
  <c r="AG57" i="40"/>
  <c r="T57" i="40"/>
  <c r="L57" i="40"/>
  <c r="D57" i="40"/>
  <c r="AG56" i="40"/>
  <c r="T56" i="40"/>
  <c r="S56" i="40"/>
  <c r="L56" i="40"/>
  <c r="D56" i="40"/>
  <c r="AK56" i="40" s="1"/>
  <c r="AG55" i="40"/>
  <c r="T55" i="40"/>
  <c r="S55" i="40"/>
  <c r="L55" i="40"/>
  <c r="D55" i="40"/>
  <c r="AK55" i="40" s="1"/>
  <c r="AK54" i="40"/>
  <c r="AG54" i="40"/>
  <c r="T54" i="40"/>
  <c r="AG53" i="40"/>
  <c r="X53" i="40"/>
  <c r="T53" i="40"/>
  <c r="R53" i="40"/>
  <c r="D53" i="40"/>
  <c r="AK53" i="40" s="1"/>
  <c r="AG52" i="40"/>
  <c r="X52" i="40"/>
  <c r="T52" i="40"/>
  <c r="R52" i="40"/>
  <c r="D52" i="40"/>
  <c r="AK52" i="40" s="1"/>
  <c r="AK51" i="40"/>
  <c r="X51" i="40"/>
  <c r="W51" i="40"/>
  <c r="U51" i="40"/>
  <c r="S51" i="40"/>
  <c r="AG50" i="40"/>
  <c r="X50" i="40"/>
  <c r="W50" i="40"/>
  <c r="S50" i="40"/>
  <c r="D50" i="40"/>
  <c r="AK50" i="40" s="1"/>
  <c r="AG49" i="40"/>
  <c r="D49" i="40"/>
  <c r="AK49" i="40" s="1"/>
  <c r="AG48" i="40"/>
  <c r="X48" i="40"/>
  <c r="W48" i="40"/>
  <c r="L48" i="40"/>
  <c r="G48" i="40"/>
  <c r="D48" i="40"/>
  <c r="AK48" i="40" s="1"/>
  <c r="AK47" i="40"/>
  <c r="AG47" i="40"/>
  <c r="X47" i="40"/>
  <c r="L47" i="40"/>
  <c r="AK46" i="40"/>
  <c r="AI46" i="40"/>
  <c r="AG45" i="40"/>
  <c r="AE45" i="40"/>
  <c r="X45" i="40"/>
  <c r="L45" i="40"/>
  <c r="D45" i="40"/>
  <c r="AK45" i="40" s="1"/>
  <c r="AK44" i="40"/>
  <c r="X44" i="40"/>
  <c r="W44" i="40"/>
  <c r="S44" i="40"/>
  <c r="AG43" i="40"/>
  <c r="W43" i="40"/>
  <c r="L43" i="40"/>
  <c r="D43" i="40"/>
  <c r="AK43" i="40" s="1"/>
  <c r="AG42" i="40"/>
  <c r="X42" i="40"/>
  <c r="W42" i="40"/>
  <c r="D42" i="40"/>
  <c r="AG41" i="40"/>
  <c r="X41" i="40"/>
  <c r="W41" i="40"/>
  <c r="D41" i="40"/>
  <c r="AK41" i="40" s="1"/>
  <c r="AG40" i="40"/>
  <c r="X40" i="40"/>
  <c r="D40" i="40"/>
  <c r="AK39" i="40"/>
  <c r="X39" i="40"/>
  <c r="S39" i="40"/>
  <c r="AK38" i="40"/>
  <c r="AG38" i="40"/>
  <c r="X38" i="40"/>
  <c r="U38" i="40"/>
  <c r="S38" i="40"/>
  <c r="G38" i="40"/>
  <c r="AK37" i="40"/>
  <c r="X37" i="40"/>
  <c r="U37" i="40"/>
  <c r="AG36" i="40"/>
  <c r="AE36" i="40"/>
  <c r="X36" i="40"/>
  <c r="D36" i="40"/>
  <c r="AK36" i="40" s="1"/>
  <c r="AK35" i="40"/>
  <c r="X35" i="40"/>
  <c r="W35" i="40"/>
  <c r="U35" i="40"/>
  <c r="AG34" i="40"/>
  <c r="X34" i="40"/>
  <c r="U34" i="40"/>
  <c r="G34" i="40"/>
  <c r="D34" i="40"/>
  <c r="AK34" i="40" s="1"/>
  <c r="AG33" i="40"/>
  <c r="X33" i="40"/>
  <c r="U33" i="40"/>
  <c r="D33" i="40"/>
  <c r="AK33" i="40" s="1"/>
  <c r="AK32" i="40"/>
  <c r="AF32" i="40"/>
  <c r="AF170" i="40" s="1"/>
  <c r="X32" i="40"/>
  <c r="S32" i="40"/>
  <c r="R32" i="40"/>
  <c r="AK31" i="40"/>
  <c r="AE31" i="40"/>
  <c r="X31" i="40"/>
  <c r="W31" i="40"/>
  <c r="AK30" i="40"/>
  <c r="AI30" i="40"/>
  <c r="AK29" i="40"/>
  <c r="X29" i="40"/>
  <c r="W29" i="40"/>
  <c r="U29" i="40"/>
  <c r="AK28" i="40"/>
  <c r="AC28" i="40"/>
  <c r="AC170" i="40" s="1"/>
  <c r="X28" i="40"/>
  <c r="U28" i="40"/>
  <c r="AK27" i="40"/>
  <c r="AG27" i="40"/>
  <c r="X27" i="40"/>
  <c r="W27" i="40"/>
  <c r="U27" i="40"/>
  <c r="AK26" i="40"/>
  <c r="AG26" i="40"/>
  <c r="X26" i="40"/>
  <c r="W26" i="40"/>
  <c r="U26" i="40"/>
  <c r="AK25" i="40"/>
  <c r="AG25" i="40"/>
  <c r="X25" i="40"/>
  <c r="W25" i="40"/>
  <c r="U25" i="40"/>
  <c r="AK24" i="40"/>
  <c r="X24" i="40"/>
  <c r="W24" i="40"/>
  <c r="U24" i="40"/>
  <c r="AG23" i="40"/>
  <c r="X23" i="40"/>
  <c r="U23" i="40"/>
  <c r="G23" i="40"/>
  <c r="D23" i="40"/>
  <c r="AK23" i="40" s="1"/>
  <c r="AK22" i="40"/>
  <c r="AI22" i="40"/>
  <c r="AK21" i="40"/>
  <c r="X21" i="40"/>
  <c r="W21" i="40"/>
  <c r="U21" i="40"/>
  <c r="AK20" i="40"/>
  <c r="X20" i="40"/>
  <c r="W20" i="40"/>
  <c r="U20" i="40"/>
  <c r="AK19" i="40"/>
  <c r="X19" i="40"/>
  <c r="W19" i="40"/>
  <c r="U19" i="40"/>
  <c r="AK18" i="40"/>
  <c r="X18" i="40"/>
  <c r="W18" i="40"/>
  <c r="U18" i="40"/>
  <c r="AK17" i="40"/>
  <c r="AE17" i="40"/>
  <c r="X17" i="40"/>
  <c r="W17" i="40"/>
  <c r="AK16" i="40"/>
  <c r="X16" i="40"/>
  <c r="AI16" i="40" s="1"/>
  <c r="AK15" i="40"/>
  <c r="X15" i="40"/>
  <c r="W15" i="40"/>
  <c r="U15" i="40"/>
  <c r="AG14" i="40"/>
  <c r="X14" i="40"/>
  <c r="W14" i="40"/>
  <c r="S14" i="40"/>
  <c r="D14" i="40"/>
  <c r="AK13" i="40"/>
  <c r="X13" i="40"/>
  <c r="W13" i="40"/>
  <c r="S13" i="40"/>
  <c r="AE170" i="40" l="1"/>
  <c r="X170" i="40"/>
  <c r="S170" i="40"/>
  <c r="R170" i="40"/>
  <c r="W170" i="40"/>
  <c r="T170" i="40"/>
  <c r="G170" i="40"/>
  <c r="L170" i="40"/>
  <c r="AG170" i="40"/>
  <c r="J170" i="40"/>
  <c r="U170" i="40"/>
  <c r="AI122" i="40"/>
  <c r="AK122" i="40"/>
  <c r="AI13" i="40"/>
  <c r="AI107" i="40"/>
  <c r="AI37" i="40"/>
  <c r="AI76" i="40"/>
  <c r="AI47" i="40"/>
  <c r="AI88" i="40"/>
  <c r="AI24" i="40"/>
  <c r="AI39" i="40"/>
  <c r="AI81" i="40"/>
  <c r="AI17" i="40"/>
  <c r="AI19" i="40"/>
  <c r="AI20" i="40"/>
  <c r="AI21" i="40"/>
  <c r="AI64" i="40"/>
  <c r="AI70" i="40"/>
  <c r="AI80" i="40"/>
  <c r="AI114" i="40"/>
  <c r="AI50" i="40"/>
  <c r="AI53" i="40"/>
  <c r="AI61" i="40"/>
  <c r="AI62" i="40"/>
  <c r="AI63" i="40"/>
  <c r="AI65" i="40"/>
  <c r="AI72" i="40"/>
  <c r="AI73" i="40"/>
  <c r="AI113" i="40"/>
  <c r="AI15" i="40"/>
  <c r="AI27" i="40"/>
  <c r="AI31" i="40"/>
  <c r="AI49" i="40"/>
  <c r="AI54" i="40"/>
  <c r="AI78" i="40"/>
  <c r="AI97" i="40"/>
  <c r="AI98" i="40"/>
  <c r="AI99" i="40"/>
  <c r="AI101" i="40"/>
  <c r="AI105" i="40"/>
  <c r="AI111" i="40"/>
  <c r="AI25" i="40"/>
  <c r="AI29" i="40"/>
  <c r="AI48" i="40"/>
  <c r="AI57" i="40"/>
  <c r="AI86" i="40"/>
  <c r="AI93" i="40"/>
  <c r="AI100" i="40"/>
  <c r="AI103" i="40"/>
  <c r="AI108" i="40"/>
  <c r="AI109" i="40"/>
  <c r="AK57" i="40"/>
  <c r="AI34" i="40"/>
  <c r="AI51" i="40"/>
  <c r="AI75" i="40"/>
  <c r="AI79" i="40"/>
  <c r="AI104" i="40"/>
  <c r="AI18" i="40"/>
  <c r="AI28" i="40"/>
  <c r="AI35" i="40"/>
  <c r="AI38" i="40"/>
  <c r="AI42" i="40"/>
  <c r="AK42" i="40"/>
  <c r="AI60" i="40"/>
  <c r="AI82" i="40"/>
  <c r="AI83" i="40"/>
  <c r="AI84" i="40"/>
  <c r="AI85" i="40"/>
  <c r="AK93" i="40"/>
  <c r="AI96" i="40"/>
  <c r="AI110" i="40"/>
  <c r="AI115" i="40"/>
  <c r="AI116" i="40"/>
  <c r="AI117" i="40"/>
  <c r="AI36" i="40"/>
  <c r="AI55" i="40"/>
  <c r="AI59" i="40"/>
  <c r="D170" i="40"/>
  <c r="AK170" i="40" s="1"/>
  <c r="AI14" i="40"/>
  <c r="AK14" i="40"/>
  <c r="AI26" i="40"/>
  <c r="AI32" i="40"/>
  <c r="AI40" i="40"/>
  <c r="AI44" i="40"/>
  <c r="AI52" i="40"/>
  <c r="AK60" i="40"/>
  <c r="AI68" i="40"/>
  <c r="AI77" i="40"/>
  <c r="AK86" i="40"/>
  <c r="AI87" i="40"/>
  <c r="AI90" i="40"/>
  <c r="AI91" i="40"/>
  <c r="AI92" i="40"/>
  <c r="AK92" i="40"/>
  <c r="AI23" i="40"/>
  <c r="AI33" i="40"/>
  <c r="AI41" i="40"/>
  <c r="AI43" i="40"/>
  <c r="AI45" i="40"/>
  <c r="AI56" i="40"/>
  <c r="AI58" i="40"/>
  <c r="AI74" i="40"/>
  <c r="AI89" i="40"/>
  <c r="AI102" i="40"/>
  <c r="AI112" i="40"/>
  <c r="AK117" i="40"/>
  <c r="AK40" i="40"/>
  <c r="AI94" i="40"/>
  <c r="AI95" i="40"/>
  <c r="AK104" i="40"/>
  <c r="AI170" i="40" l="1"/>
  <c r="AK165" i="39"/>
  <c r="AK124" i="39" l="1"/>
  <c r="AK125" i="39"/>
  <c r="AK126" i="39"/>
  <c r="AK127" i="39"/>
  <c r="AK128" i="39"/>
  <c r="AK129" i="39"/>
  <c r="AK130" i="39"/>
  <c r="AK131" i="39"/>
  <c r="AK132" i="39"/>
  <c r="AK133" i="39"/>
  <c r="AK134" i="39"/>
  <c r="AK135" i="39"/>
  <c r="AK136" i="39"/>
  <c r="AK137" i="39"/>
  <c r="AK138" i="39"/>
  <c r="AK139" i="39"/>
  <c r="AK140" i="39"/>
  <c r="AK141" i="39"/>
  <c r="AK142" i="39"/>
  <c r="AK143" i="39"/>
  <c r="AK144" i="39"/>
  <c r="AK145" i="39"/>
  <c r="AK146" i="39"/>
  <c r="AK147" i="39"/>
  <c r="AK148" i="39"/>
  <c r="AK149" i="39"/>
  <c r="AK150" i="39"/>
  <c r="AK151" i="39"/>
  <c r="AK152" i="39"/>
  <c r="AK153" i="39"/>
  <c r="AK154" i="39"/>
  <c r="AK155" i="39"/>
  <c r="AK156" i="39"/>
  <c r="AK157" i="39"/>
  <c r="AK158" i="39"/>
  <c r="AK159" i="39"/>
  <c r="AK160" i="39"/>
  <c r="AK161" i="39"/>
  <c r="AK162" i="39"/>
  <c r="AK163" i="39"/>
  <c r="AK164" i="39"/>
  <c r="AK166" i="39"/>
  <c r="AK167" i="39"/>
  <c r="AK168" i="39"/>
  <c r="AK169" i="39"/>
  <c r="AK170" i="39"/>
  <c r="AI124" i="39"/>
  <c r="AI125" i="39"/>
  <c r="AI126" i="39"/>
  <c r="AI127" i="39"/>
  <c r="AI128" i="39"/>
  <c r="AI129" i="39"/>
  <c r="AI130" i="39"/>
  <c r="AI131" i="39"/>
  <c r="AI132" i="39"/>
  <c r="AI133" i="39"/>
  <c r="AI134" i="39"/>
  <c r="AI135" i="39"/>
  <c r="AI136" i="39"/>
  <c r="AI137" i="39"/>
  <c r="AI138" i="39"/>
  <c r="AI139" i="39"/>
  <c r="AI140" i="39"/>
  <c r="AI141" i="39"/>
  <c r="AI142" i="39"/>
  <c r="AI143" i="39"/>
  <c r="AI144" i="39"/>
  <c r="AI145" i="39"/>
  <c r="AI146" i="39"/>
  <c r="AI147" i="39"/>
  <c r="AI148" i="39"/>
  <c r="AI149" i="39"/>
  <c r="AI150" i="39"/>
  <c r="AI151" i="39"/>
  <c r="AI152" i="39"/>
  <c r="AI153" i="39"/>
  <c r="AI154" i="39"/>
  <c r="AI155" i="39"/>
  <c r="AI156" i="39"/>
  <c r="AI157" i="39"/>
  <c r="AI158" i="39"/>
  <c r="AI159" i="39"/>
  <c r="AI160" i="39"/>
  <c r="AI161" i="39"/>
  <c r="AI162" i="39"/>
  <c r="AI163" i="39"/>
  <c r="AI164" i="39"/>
  <c r="AI165" i="39"/>
  <c r="AI166" i="39"/>
  <c r="AI167" i="39"/>
  <c r="AI168" i="39"/>
  <c r="AI169" i="39"/>
  <c r="AI170" i="39"/>
  <c r="AK123" i="39"/>
  <c r="X123" i="39"/>
  <c r="S123" i="39"/>
  <c r="AI123" i="39" s="1"/>
  <c r="U20" i="39"/>
  <c r="AJ171" i="39"/>
  <c r="AD171" i="39"/>
  <c r="AC171" i="39"/>
  <c r="AB171" i="39"/>
  <c r="AA171" i="39"/>
  <c r="Z171" i="39"/>
  <c r="Y171" i="39"/>
  <c r="V171" i="39"/>
  <c r="Q171" i="39"/>
  <c r="P171" i="39"/>
  <c r="O171" i="39"/>
  <c r="N171" i="39"/>
  <c r="M171" i="39"/>
  <c r="K171" i="39"/>
  <c r="H171" i="39"/>
  <c r="F171" i="39"/>
  <c r="AK122" i="39"/>
  <c r="X122" i="39"/>
  <c r="U122" i="39"/>
  <c r="S122" i="39"/>
  <c r="AK121" i="39"/>
  <c r="X121" i="39"/>
  <c r="U121" i="39"/>
  <c r="S121" i="39"/>
  <c r="AK120" i="39"/>
  <c r="AI120" i="39"/>
  <c r="AK119" i="39"/>
  <c r="AF119" i="39"/>
  <c r="X119" i="39"/>
  <c r="S119" i="39"/>
  <c r="AK118" i="39"/>
  <c r="AI118" i="39"/>
  <c r="AH117" i="39"/>
  <c r="AG117" i="39"/>
  <c r="L117" i="39"/>
  <c r="D117" i="39"/>
  <c r="AK116" i="39"/>
  <c r="AI116" i="39"/>
  <c r="AK115" i="39"/>
  <c r="AI115" i="39"/>
  <c r="AG114" i="39"/>
  <c r="X114" i="39"/>
  <c r="U114" i="39"/>
  <c r="T114" i="39"/>
  <c r="R114" i="39"/>
  <c r="D114" i="39"/>
  <c r="AK114" i="39" s="1"/>
  <c r="AG113" i="39"/>
  <c r="X113" i="39"/>
  <c r="W113" i="39"/>
  <c r="J113" i="39"/>
  <c r="D113" i="39"/>
  <c r="AK113" i="39" s="1"/>
  <c r="AK112" i="39"/>
  <c r="X112" i="39"/>
  <c r="W112" i="39"/>
  <c r="S112" i="39"/>
  <c r="AK111" i="39"/>
  <c r="AG111" i="39"/>
  <c r="X111" i="39"/>
  <c r="W111" i="39"/>
  <c r="S111" i="39"/>
  <c r="G111" i="39"/>
  <c r="AH110" i="39"/>
  <c r="AG110" i="39"/>
  <c r="AF110" i="39"/>
  <c r="T110" i="39"/>
  <c r="G110" i="39"/>
  <c r="D110" i="39"/>
  <c r="AK110" i="39" s="1"/>
  <c r="AK109" i="39"/>
  <c r="AH109" i="39"/>
  <c r="AG109" i="39"/>
  <c r="AI109" i="39" s="1"/>
  <c r="AK108" i="39"/>
  <c r="AG108" i="39"/>
  <c r="X108" i="39"/>
  <c r="W108" i="39"/>
  <c r="U108" i="39"/>
  <c r="AG107" i="39"/>
  <c r="X107" i="39"/>
  <c r="W107" i="39"/>
  <c r="D107" i="39"/>
  <c r="AK106" i="39"/>
  <c r="AG106" i="39"/>
  <c r="X106" i="39"/>
  <c r="W106" i="39"/>
  <c r="U106" i="39"/>
  <c r="AG105" i="39"/>
  <c r="X105" i="39"/>
  <c r="U105" i="39"/>
  <c r="G105" i="39"/>
  <c r="D105" i="39"/>
  <c r="AK105" i="39" s="1"/>
  <c r="AK104" i="39"/>
  <c r="X104" i="39"/>
  <c r="S104" i="39"/>
  <c r="AH103" i="39"/>
  <c r="AG103" i="39"/>
  <c r="L103" i="39"/>
  <c r="D103" i="39"/>
  <c r="AK102" i="39"/>
  <c r="AG102" i="39"/>
  <c r="X102" i="39"/>
  <c r="S102" i="39"/>
  <c r="G102" i="39"/>
  <c r="AK101" i="39"/>
  <c r="AG101" i="39"/>
  <c r="X101" i="39"/>
  <c r="U101" i="39"/>
  <c r="AK100" i="39"/>
  <c r="X100" i="39"/>
  <c r="W100" i="39"/>
  <c r="S100" i="39"/>
  <c r="AG99" i="39"/>
  <c r="X99" i="39"/>
  <c r="W99" i="39"/>
  <c r="U99" i="39"/>
  <c r="G99" i="39"/>
  <c r="D99" i="39"/>
  <c r="AK99" i="39" s="1"/>
  <c r="AH98" i="39"/>
  <c r="AG98" i="39"/>
  <c r="L98" i="39"/>
  <c r="D98" i="39"/>
  <c r="AK97" i="39"/>
  <c r="X97" i="39"/>
  <c r="U97" i="39"/>
  <c r="S97" i="39"/>
  <c r="AK96" i="39"/>
  <c r="X96" i="39"/>
  <c r="U96" i="39"/>
  <c r="AI96" i="39" s="1"/>
  <c r="AH95" i="39"/>
  <c r="AG95" i="39"/>
  <c r="L95" i="39"/>
  <c r="D95" i="39"/>
  <c r="AK94" i="39"/>
  <c r="X94" i="39"/>
  <c r="W94" i="39"/>
  <c r="U94" i="39"/>
  <c r="S94" i="39"/>
  <c r="AG93" i="39"/>
  <c r="AF93" i="39"/>
  <c r="X93" i="39"/>
  <c r="W93" i="39"/>
  <c r="J93" i="39"/>
  <c r="D93" i="39"/>
  <c r="AK93" i="39" s="1"/>
  <c r="AH92" i="39"/>
  <c r="AG92" i="39"/>
  <c r="L92" i="39"/>
  <c r="D92" i="39"/>
  <c r="AK92" i="39" s="1"/>
  <c r="AG91" i="39"/>
  <c r="X91" i="39"/>
  <c r="U91" i="39"/>
  <c r="S91" i="39"/>
  <c r="L91" i="39"/>
  <c r="D91" i="39"/>
  <c r="AK91" i="39" s="1"/>
  <c r="AG90" i="39"/>
  <c r="X90" i="39"/>
  <c r="W90" i="39"/>
  <c r="D90" i="39"/>
  <c r="AK89" i="39"/>
  <c r="X89" i="39"/>
  <c r="S89" i="39"/>
  <c r="AI89" i="39" s="1"/>
  <c r="AG88" i="39"/>
  <c r="X88" i="39"/>
  <c r="U88" i="39"/>
  <c r="D88" i="39"/>
  <c r="AH87" i="39"/>
  <c r="AG87" i="39"/>
  <c r="D87" i="39"/>
  <c r="AK87" i="39" s="1"/>
  <c r="AH86" i="39"/>
  <c r="AG86" i="39"/>
  <c r="AF86" i="39"/>
  <c r="D86" i="39"/>
  <c r="AG85" i="39"/>
  <c r="X85" i="39"/>
  <c r="U85" i="39"/>
  <c r="S85" i="39"/>
  <c r="D85" i="39"/>
  <c r="AK85" i="39" s="1"/>
  <c r="AK84" i="39"/>
  <c r="X84" i="39"/>
  <c r="W84" i="39"/>
  <c r="S84" i="39"/>
  <c r="AK83" i="39"/>
  <c r="X83" i="39"/>
  <c r="S83" i="39"/>
  <c r="AK82" i="39"/>
  <c r="X82" i="39"/>
  <c r="W82" i="39"/>
  <c r="S82" i="39"/>
  <c r="AK81" i="39"/>
  <c r="X81" i="39"/>
  <c r="W81" i="39"/>
  <c r="S81" i="39"/>
  <c r="AK80" i="39"/>
  <c r="X80" i="39"/>
  <c r="S80" i="39"/>
  <c r="AK79" i="39"/>
  <c r="AG79" i="39"/>
  <c r="X79" i="39"/>
  <c r="U79" i="39"/>
  <c r="AK78" i="39"/>
  <c r="AG78" i="39"/>
  <c r="X78" i="39"/>
  <c r="U78" i="39"/>
  <c r="AG77" i="39"/>
  <c r="X77" i="39"/>
  <c r="W77" i="39"/>
  <c r="S77" i="39"/>
  <c r="D77" i="39"/>
  <c r="AK77" i="39" s="1"/>
  <c r="AG76" i="39"/>
  <c r="X76" i="39"/>
  <c r="U76" i="39"/>
  <c r="D76" i="39"/>
  <c r="AK75" i="39"/>
  <c r="AG75" i="39"/>
  <c r="X75" i="39"/>
  <c r="W75" i="39"/>
  <c r="U75" i="39"/>
  <c r="AG74" i="39"/>
  <c r="X74" i="39"/>
  <c r="T74" i="39"/>
  <c r="R74" i="39"/>
  <c r="D74" i="39"/>
  <c r="AK74" i="39" s="1"/>
  <c r="AK73" i="39"/>
  <c r="AF73" i="39"/>
  <c r="X73" i="39"/>
  <c r="S73" i="39"/>
  <c r="AK72" i="39"/>
  <c r="X72" i="39"/>
  <c r="U72" i="39"/>
  <c r="S72" i="39"/>
  <c r="AG71" i="39"/>
  <c r="X71" i="39"/>
  <c r="U71" i="39"/>
  <c r="S71" i="39"/>
  <c r="D71" i="39"/>
  <c r="AK71" i="39" s="1"/>
  <c r="AK70" i="39"/>
  <c r="X70" i="39"/>
  <c r="U70" i="39"/>
  <c r="S70" i="39"/>
  <c r="AK69" i="39"/>
  <c r="AI69" i="39"/>
  <c r="AK68" i="39"/>
  <c r="X68" i="39"/>
  <c r="W68" i="39"/>
  <c r="U68" i="39"/>
  <c r="AK67" i="39"/>
  <c r="AH67" i="39"/>
  <c r="AG67" i="39"/>
  <c r="AG66" i="39"/>
  <c r="X66" i="39"/>
  <c r="U66" i="39"/>
  <c r="S66" i="39"/>
  <c r="D66" i="39"/>
  <c r="AK66" i="39" s="1"/>
  <c r="AK65" i="39"/>
  <c r="X65" i="39"/>
  <c r="W65" i="39"/>
  <c r="S65" i="39"/>
  <c r="AK64" i="39"/>
  <c r="X64" i="39"/>
  <c r="W64" i="39"/>
  <c r="U64" i="39"/>
  <c r="S64" i="39"/>
  <c r="AK63" i="39"/>
  <c r="AG63" i="39"/>
  <c r="X63" i="39"/>
  <c r="W63" i="39"/>
  <c r="U63" i="39"/>
  <c r="AK62" i="39"/>
  <c r="X62" i="39"/>
  <c r="W62" i="39"/>
  <c r="U62" i="39"/>
  <c r="AK61" i="39"/>
  <c r="X61" i="39"/>
  <c r="W61" i="39"/>
  <c r="U61" i="39"/>
  <c r="AK60" i="39"/>
  <c r="AI60" i="39"/>
  <c r="AG59" i="39"/>
  <c r="AF59" i="39"/>
  <c r="X59" i="39"/>
  <c r="S59" i="39"/>
  <c r="R59" i="39"/>
  <c r="D59" i="39"/>
  <c r="AK59" i="39" s="1"/>
  <c r="AG58" i="39"/>
  <c r="X58" i="39"/>
  <c r="G58" i="39"/>
  <c r="D58" i="39"/>
  <c r="AH57" i="39"/>
  <c r="AG57" i="39"/>
  <c r="AF57" i="39"/>
  <c r="T57" i="39"/>
  <c r="L57" i="39"/>
  <c r="D57" i="39"/>
  <c r="AK57" i="39" s="1"/>
  <c r="AH56" i="39"/>
  <c r="AG56" i="39"/>
  <c r="T56" i="39"/>
  <c r="S56" i="39"/>
  <c r="L56" i="39"/>
  <c r="D56" i="39"/>
  <c r="AK56" i="39" s="1"/>
  <c r="AH55" i="39"/>
  <c r="AG55" i="39"/>
  <c r="T55" i="39"/>
  <c r="S55" i="39"/>
  <c r="L55" i="39"/>
  <c r="D55" i="39"/>
  <c r="AK55" i="39" s="1"/>
  <c r="AK54" i="39"/>
  <c r="AH54" i="39"/>
  <c r="AG54" i="39"/>
  <c r="T54" i="39"/>
  <c r="AG53" i="39"/>
  <c r="X53" i="39"/>
  <c r="T53" i="39"/>
  <c r="R53" i="39"/>
  <c r="D53" i="39"/>
  <c r="AK53" i="39" s="1"/>
  <c r="AG52" i="39"/>
  <c r="X52" i="39"/>
  <c r="T52" i="39"/>
  <c r="R52" i="39"/>
  <c r="D52" i="39"/>
  <c r="AK52" i="39" s="1"/>
  <c r="AK51" i="39"/>
  <c r="X51" i="39"/>
  <c r="W51" i="39"/>
  <c r="U51" i="39"/>
  <c r="S51" i="39"/>
  <c r="AG50" i="39"/>
  <c r="X50" i="39"/>
  <c r="W50" i="39"/>
  <c r="S50" i="39"/>
  <c r="D50" i="39"/>
  <c r="AK50" i="39" s="1"/>
  <c r="AH49" i="39"/>
  <c r="AG49" i="39"/>
  <c r="D49" i="39"/>
  <c r="AK49" i="39" s="1"/>
  <c r="AG48" i="39"/>
  <c r="X48" i="39"/>
  <c r="L48" i="39"/>
  <c r="G48" i="39"/>
  <c r="D48" i="39"/>
  <c r="AK48" i="39" s="1"/>
  <c r="AK47" i="39"/>
  <c r="AG47" i="39"/>
  <c r="X47" i="39"/>
  <c r="AK46" i="39"/>
  <c r="AI46" i="39"/>
  <c r="AG45" i="39"/>
  <c r="X45" i="39"/>
  <c r="L45" i="39"/>
  <c r="G45" i="39"/>
  <c r="D45" i="39"/>
  <c r="AK45" i="39" s="1"/>
  <c r="AG44" i="39"/>
  <c r="X44" i="39"/>
  <c r="W44" i="39"/>
  <c r="U44" i="39"/>
  <c r="J44" i="39"/>
  <c r="G44" i="39"/>
  <c r="D44" i="39"/>
  <c r="AK44" i="39" s="1"/>
  <c r="AH43" i="39"/>
  <c r="AG43" i="39"/>
  <c r="L43" i="39"/>
  <c r="G43" i="39"/>
  <c r="D43" i="39"/>
  <c r="AK43" i="39" s="1"/>
  <c r="AG42" i="39"/>
  <c r="X42" i="39"/>
  <c r="W42" i="39"/>
  <c r="D42" i="39"/>
  <c r="AG41" i="39"/>
  <c r="X41" i="39"/>
  <c r="W41" i="39"/>
  <c r="D41" i="39"/>
  <c r="AG40" i="39"/>
  <c r="X40" i="39"/>
  <c r="S40" i="39"/>
  <c r="D40" i="39"/>
  <c r="AK39" i="39"/>
  <c r="X39" i="39"/>
  <c r="U39" i="39"/>
  <c r="S39" i="39"/>
  <c r="AG38" i="39"/>
  <c r="X38" i="39"/>
  <c r="U38" i="39"/>
  <c r="S38" i="39"/>
  <c r="D38" i="39"/>
  <c r="AK38" i="39" s="1"/>
  <c r="AK37" i="39"/>
  <c r="X37" i="39"/>
  <c r="U37" i="39"/>
  <c r="AG36" i="39"/>
  <c r="AE36" i="39"/>
  <c r="X36" i="39"/>
  <c r="D36" i="39"/>
  <c r="AK35" i="39"/>
  <c r="X35" i="39"/>
  <c r="W35" i="39"/>
  <c r="U35" i="39"/>
  <c r="AK34" i="39"/>
  <c r="AI34" i="39"/>
  <c r="AG33" i="39"/>
  <c r="X33" i="39"/>
  <c r="U33" i="39"/>
  <c r="D33" i="39"/>
  <c r="AK32" i="39"/>
  <c r="X32" i="39"/>
  <c r="U32" i="39"/>
  <c r="S32" i="39"/>
  <c r="R32" i="39"/>
  <c r="AK31" i="39"/>
  <c r="AE31" i="39"/>
  <c r="X31" i="39"/>
  <c r="W31" i="39"/>
  <c r="AK30" i="39"/>
  <c r="AI30" i="39"/>
  <c r="AK29" i="39"/>
  <c r="X29" i="39"/>
  <c r="W29" i="39"/>
  <c r="U29" i="39"/>
  <c r="AK28" i="39"/>
  <c r="X28" i="39"/>
  <c r="W28" i="39"/>
  <c r="U28" i="39"/>
  <c r="AK27" i="39"/>
  <c r="U27" i="39"/>
  <c r="AI27" i="39" s="1"/>
  <c r="AK26" i="39"/>
  <c r="X26" i="39"/>
  <c r="W26" i="39"/>
  <c r="U26" i="39"/>
  <c r="AK25" i="39"/>
  <c r="AG25" i="39"/>
  <c r="X25" i="39"/>
  <c r="W25" i="39"/>
  <c r="U25" i="39"/>
  <c r="AK24" i="39"/>
  <c r="AG24" i="39"/>
  <c r="X24" i="39"/>
  <c r="W24" i="39"/>
  <c r="U24" i="39"/>
  <c r="AG23" i="39"/>
  <c r="X23" i="39"/>
  <c r="U23" i="39"/>
  <c r="G23" i="39"/>
  <c r="D23" i="39"/>
  <c r="AK23" i="39" s="1"/>
  <c r="AG22" i="39"/>
  <c r="X22" i="39"/>
  <c r="U22" i="39"/>
  <c r="S22" i="39"/>
  <c r="R22" i="39"/>
  <c r="G22" i="39"/>
  <c r="D22" i="39"/>
  <c r="AK22" i="39" s="1"/>
  <c r="AK21" i="39"/>
  <c r="X21" i="39"/>
  <c r="W21" i="39"/>
  <c r="U21" i="39"/>
  <c r="AK20" i="39"/>
  <c r="X20" i="39"/>
  <c r="W20" i="39"/>
  <c r="AK19" i="39"/>
  <c r="X19" i="39"/>
  <c r="W19" i="39"/>
  <c r="U19" i="39"/>
  <c r="AK18" i="39"/>
  <c r="X18" i="39"/>
  <c r="W18" i="39"/>
  <c r="U18" i="39"/>
  <c r="AK17" i="39"/>
  <c r="AE17" i="39"/>
  <c r="X17" i="39"/>
  <c r="W17" i="39"/>
  <c r="AK16" i="39"/>
  <c r="X16" i="39"/>
  <c r="AI16" i="39" s="1"/>
  <c r="AK15" i="39"/>
  <c r="X15" i="39"/>
  <c r="W15" i="39"/>
  <c r="U15" i="39"/>
  <c r="AG14" i="39"/>
  <c r="X14" i="39"/>
  <c r="W14" i="39"/>
  <c r="S14" i="39"/>
  <c r="D14" i="39"/>
  <c r="AK14" i="39" s="1"/>
  <c r="AK13" i="39"/>
  <c r="X13" i="39"/>
  <c r="W13" i="39"/>
  <c r="S13" i="39"/>
  <c r="AK128" i="38"/>
  <c r="AK129" i="38"/>
  <c r="AK130" i="38"/>
  <c r="AK131" i="38"/>
  <c r="AK132" i="38"/>
  <c r="AK133" i="38"/>
  <c r="AK134" i="38"/>
  <c r="AK135" i="38"/>
  <c r="AK136" i="38"/>
  <c r="AK137" i="38"/>
  <c r="AK138" i="38"/>
  <c r="AK139" i="38"/>
  <c r="AK140" i="38"/>
  <c r="AK141" i="38"/>
  <c r="AK142" i="38"/>
  <c r="AK143" i="38"/>
  <c r="AK144" i="38"/>
  <c r="AK145" i="38"/>
  <c r="AK146" i="38"/>
  <c r="AK147" i="38"/>
  <c r="AK148" i="38"/>
  <c r="AK149" i="38"/>
  <c r="AK150" i="38"/>
  <c r="AK151" i="38"/>
  <c r="AK152" i="38"/>
  <c r="AK153" i="38"/>
  <c r="AK154" i="38"/>
  <c r="AK155" i="38"/>
  <c r="AK156" i="38"/>
  <c r="AK157" i="38"/>
  <c r="AK158" i="38"/>
  <c r="AK159" i="38"/>
  <c r="AK160" i="38"/>
  <c r="AK161" i="38"/>
  <c r="AK162" i="38"/>
  <c r="AK163" i="38"/>
  <c r="AK164" i="38"/>
  <c r="AK165" i="38"/>
  <c r="AK166" i="38"/>
  <c r="AK167" i="38"/>
  <c r="AK168" i="38"/>
  <c r="AK169" i="38"/>
  <c r="AK170" i="38"/>
  <c r="AK171" i="38"/>
  <c r="AK172" i="38"/>
  <c r="AK173" i="38"/>
  <c r="AK174" i="38"/>
  <c r="AI128" i="38"/>
  <c r="AI129" i="38"/>
  <c r="AI130" i="38"/>
  <c r="AI131" i="38"/>
  <c r="AI132" i="38"/>
  <c r="AI133" i="38"/>
  <c r="AI134" i="38"/>
  <c r="AI135" i="38"/>
  <c r="AI136" i="38"/>
  <c r="AI137" i="38"/>
  <c r="AI138" i="38"/>
  <c r="AI139" i="38"/>
  <c r="AI140" i="38"/>
  <c r="AI141" i="38"/>
  <c r="AI142" i="38"/>
  <c r="AI143" i="38"/>
  <c r="AI144" i="38"/>
  <c r="AI145" i="38"/>
  <c r="AI146" i="38"/>
  <c r="AI147" i="38"/>
  <c r="AI148" i="38"/>
  <c r="AI149" i="38"/>
  <c r="AI150" i="38"/>
  <c r="AI151" i="38"/>
  <c r="AI152" i="38"/>
  <c r="AI153" i="38"/>
  <c r="AI154" i="38"/>
  <c r="AI155" i="38"/>
  <c r="AI156" i="38"/>
  <c r="AI157" i="38"/>
  <c r="AI158" i="38"/>
  <c r="AI159" i="38"/>
  <c r="AI160" i="38"/>
  <c r="AI161" i="38"/>
  <c r="AI162" i="38"/>
  <c r="AI163" i="38"/>
  <c r="AI164" i="38"/>
  <c r="AI165" i="38"/>
  <c r="AI166" i="38"/>
  <c r="AI167" i="38"/>
  <c r="AI168" i="38"/>
  <c r="AI169" i="38"/>
  <c r="AI170" i="38"/>
  <c r="AI171" i="38"/>
  <c r="AI172" i="38"/>
  <c r="AI173" i="38"/>
  <c r="AI174" i="38"/>
  <c r="E175" i="38"/>
  <c r="F175" i="38"/>
  <c r="H175" i="38"/>
  <c r="I175" i="38"/>
  <c r="K175" i="38"/>
  <c r="M175" i="38"/>
  <c r="N175" i="38"/>
  <c r="O175" i="38"/>
  <c r="P175" i="38"/>
  <c r="Q175" i="38"/>
  <c r="V175" i="38"/>
  <c r="Y175" i="38"/>
  <c r="Z175" i="38"/>
  <c r="AA175" i="38"/>
  <c r="AB175" i="38"/>
  <c r="AC175" i="38"/>
  <c r="AD175" i="38"/>
  <c r="AG127" i="38"/>
  <c r="S127" i="38"/>
  <c r="J127" i="38"/>
  <c r="D127" i="38"/>
  <c r="AK127" i="38" s="1"/>
  <c r="AJ175" i="38"/>
  <c r="AK126" i="38"/>
  <c r="AK125" i="38"/>
  <c r="AK124" i="38"/>
  <c r="AK123" i="38"/>
  <c r="AK122" i="38"/>
  <c r="AK121" i="38"/>
  <c r="X121" i="38"/>
  <c r="U121" i="38"/>
  <c r="S121" i="38"/>
  <c r="AK120" i="38"/>
  <c r="X120" i="38"/>
  <c r="W120" i="38"/>
  <c r="S120" i="38"/>
  <c r="AK119" i="38"/>
  <c r="X119" i="38"/>
  <c r="S119" i="38"/>
  <c r="AK118" i="38"/>
  <c r="AG118" i="38"/>
  <c r="X118" i="38"/>
  <c r="S118" i="38"/>
  <c r="AH117" i="38"/>
  <c r="AG117" i="38"/>
  <c r="AF117" i="38"/>
  <c r="S117" i="38"/>
  <c r="L117" i="38"/>
  <c r="D117" i="38"/>
  <c r="AK117" i="38" s="1"/>
  <c r="AG116" i="38"/>
  <c r="X116" i="38"/>
  <c r="U116" i="38"/>
  <c r="T116" i="38"/>
  <c r="R116" i="38"/>
  <c r="D116" i="38"/>
  <c r="AK116" i="38" s="1"/>
  <c r="AG115" i="38"/>
  <c r="X115" i="38"/>
  <c r="W115" i="38"/>
  <c r="J115" i="38"/>
  <c r="D115" i="38"/>
  <c r="AK114" i="38"/>
  <c r="AG114" i="38"/>
  <c r="X114" i="38"/>
  <c r="W114" i="38"/>
  <c r="S114" i="38"/>
  <c r="AK113" i="38"/>
  <c r="X113" i="38"/>
  <c r="W113" i="38"/>
  <c r="U113" i="38"/>
  <c r="S113" i="38"/>
  <c r="AK112" i="38"/>
  <c r="AH112" i="38"/>
  <c r="AG112" i="38"/>
  <c r="T112" i="38"/>
  <c r="AK111" i="38"/>
  <c r="AH111" i="38"/>
  <c r="AG111" i="38"/>
  <c r="AG110" i="38"/>
  <c r="X110" i="38"/>
  <c r="U110" i="38"/>
  <c r="D110" i="38"/>
  <c r="AG109" i="38"/>
  <c r="X109" i="38"/>
  <c r="W109" i="38"/>
  <c r="S109" i="38"/>
  <c r="J109" i="38"/>
  <c r="D109" i="38"/>
  <c r="AK109" i="38" s="1"/>
  <c r="AG108" i="38"/>
  <c r="X108" i="38"/>
  <c r="W108" i="38"/>
  <c r="U108" i="38"/>
  <c r="D108" i="38"/>
  <c r="AK108" i="38" s="1"/>
  <c r="AG107" i="38"/>
  <c r="X107" i="38"/>
  <c r="W107" i="38"/>
  <c r="U107" i="38"/>
  <c r="S107" i="38"/>
  <c r="R107" i="38"/>
  <c r="G107" i="38"/>
  <c r="D107" i="38"/>
  <c r="AK106" i="38"/>
  <c r="X106" i="38"/>
  <c r="S106" i="38"/>
  <c r="AK105" i="38"/>
  <c r="AH105" i="38"/>
  <c r="AG105" i="38"/>
  <c r="L105" i="38"/>
  <c r="AK104" i="38"/>
  <c r="X104" i="38"/>
  <c r="U104" i="38"/>
  <c r="S104" i="38"/>
  <c r="AG103" i="38"/>
  <c r="X103" i="38"/>
  <c r="W103" i="38"/>
  <c r="U103" i="38"/>
  <c r="D103" i="38"/>
  <c r="AK102" i="38"/>
  <c r="X102" i="38"/>
  <c r="W102" i="38"/>
  <c r="S102" i="38"/>
  <c r="AG101" i="38"/>
  <c r="X101" i="38"/>
  <c r="W101" i="38"/>
  <c r="J101" i="38"/>
  <c r="D101" i="38"/>
  <c r="AH100" i="38"/>
  <c r="AG100" i="38"/>
  <c r="L100" i="38"/>
  <c r="D100" i="38"/>
  <c r="AK100" i="38" s="1"/>
  <c r="AG99" i="38"/>
  <c r="X99" i="38"/>
  <c r="U99" i="38"/>
  <c r="D99" i="38"/>
  <c r="AK99" i="38" s="1"/>
  <c r="AG98" i="38"/>
  <c r="X98" i="38"/>
  <c r="U98" i="38"/>
  <c r="D98" i="38"/>
  <c r="AK98" i="38" s="1"/>
  <c r="AG97" i="38"/>
  <c r="X97" i="38"/>
  <c r="U97" i="38"/>
  <c r="D97" i="38"/>
  <c r="AK97" i="38" s="1"/>
  <c r="AK96" i="38"/>
  <c r="AH96" i="38"/>
  <c r="AG96" i="38"/>
  <c r="L96" i="38"/>
  <c r="AK95" i="38"/>
  <c r="X95" i="38"/>
  <c r="U95" i="38"/>
  <c r="AG94" i="38"/>
  <c r="X94" i="38"/>
  <c r="W94" i="38"/>
  <c r="D94" i="38"/>
  <c r="AG93" i="38"/>
  <c r="X93" i="38"/>
  <c r="W93" i="38"/>
  <c r="S93" i="38"/>
  <c r="J93" i="38"/>
  <c r="D93" i="38"/>
  <c r="AH92" i="38"/>
  <c r="AG92" i="38"/>
  <c r="L92" i="38"/>
  <c r="D92" i="38"/>
  <c r="AG91" i="38"/>
  <c r="X91" i="38"/>
  <c r="U91" i="38"/>
  <c r="S91" i="38"/>
  <c r="L91" i="38"/>
  <c r="D91" i="38"/>
  <c r="AG90" i="38"/>
  <c r="X90" i="38"/>
  <c r="W90" i="38"/>
  <c r="D90" i="38"/>
  <c r="AK89" i="38"/>
  <c r="X89" i="38"/>
  <c r="S89" i="38"/>
  <c r="AG88" i="38"/>
  <c r="AF88" i="38"/>
  <c r="X88" i="38"/>
  <c r="U88" i="38"/>
  <c r="D88" i="38"/>
  <c r="AK88" i="38" s="1"/>
  <c r="AH87" i="38"/>
  <c r="AG87" i="38"/>
  <c r="D87" i="38"/>
  <c r="AK87" i="38" s="1"/>
  <c r="AH86" i="38"/>
  <c r="AG86" i="38"/>
  <c r="D86" i="38"/>
  <c r="AG85" i="38"/>
  <c r="X85" i="38"/>
  <c r="U85" i="38"/>
  <c r="D85" i="38"/>
  <c r="AK85" i="38" s="1"/>
  <c r="AK84" i="38"/>
  <c r="X84" i="38"/>
  <c r="W84" i="38"/>
  <c r="S84" i="38"/>
  <c r="AK83" i="38"/>
  <c r="X83" i="38"/>
  <c r="W83" i="38"/>
  <c r="U83" i="38"/>
  <c r="S83" i="38"/>
  <c r="AK82" i="38"/>
  <c r="X82" i="38"/>
  <c r="W82" i="38"/>
  <c r="S82" i="38"/>
  <c r="AK81" i="38"/>
  <c r="X81" i="38"/>
  <c r="W81" i="38"/>
  <c r="S81" i="38"/>
  <c r="AK80" i="38"/>
  <c r="X80" i="38"/>
  <c r="S80" i="38"/>
  <c r="AG79" i="38"/>
  <c r="X79" i="38"/>
  <c r="U79" i="38"/>
  <c r="D79" i="38"/>
  <c r="AG78" i="38"/>
  <c r="X78" i="38"/>
  <c r="U78" i="38"/>
  <c r="D78" i="38"/>
  <c r="AG77" i="38"/>
  <c r="X77" i="38"/>
  <c r="W77" i="38"/>
  <c r="D77" i="38"/>
  <c r="AG76" i="38"/>
  <c r="X76" i="38"/>
  <c r="U76" i="38"/>
  <c r="D76" i="38"/>
  <c r="AG75" i="38"/>
  <c r="AF75" i="38"/>
  <c r="X75" i="38"/>
  <c r="W75" i="38"/>
  <c r="U75" i="38"/>
  <c r="D75" i="38"/>
  <c r="AK75" i="38" s="1"/>
  <c r="AK74" i="38"/>
  <c r="X74" i="38"/>
  <c r="U74" i="38"/>
  <c r="T74" i="38"/>
  <c r="R74" i="38"/>
  <c r="AK73" i="38"/>
  <c r="X73" i="38"/>
  <c r="S73" i="38"/>
  <c r="AG72" i="38"/>
  <c r="AF72" i="38"/>
  <c r="X72" i="38"/>
  <c r="U72" i="38"/>
  <c r="D72" i="38"/>
  <c r="AG71" i="38"/>
  <c r="X71" i="38"/>
  <c r="U71" i="38"/>
  <c r="D71" i="38"/>
  <c r="AK70" i="38"/>
  <c r="X70" i="38"/>
  <c r="U70" i="38"/>
  <c r="S70" i="38"/>
  <c r="AK69" i="38"/>
  <c r="AI69" i="38"/>
  <c r="AK68" i="38"/>
  <c r="U68" i="38"/>
  <c r="AI68" i="38" s="1"/>
  <c r="AK67" i="38"/>
  <c r="AH67" i="38"/>
  <c r="AG67" i="38"/>
  <c r="AK66" i="38"/>
  <c r="AG66" i="38"/>
  <c r="X66" i="38"/>
  <c r="U66" i="38"/>
  <c r="S66" i="38"/>
  <c r="G66" i="38"/>
  <c r="AK65" i="38"/>
  <c r="X65" i="38"/>
  <c r="W65" i="38"/>
  <c r="S65" i="38"/>
  <c r="AK64" i="38"/>
  <c r="X64" i="38"/>
  <c r="W64" i="38"/>
  <c r="U64" i="38"/>
  <c r="S64" i="38"/>
  <c r="AK63" i="38"/>
  <c r="X63" i="38"/>
  <c r="W63" i="38"/>
  <c r="U63" i="38"/>
  <c r="AK62" i="38"/>
  <c r="X62" i="38"/>
  <c r="W62" i="38"/>
  <c r="U62" i="38"/>
  <c r="AK61" i="38"/>
  <c r="AG61" i="38"/>
  <c r="X61" i="38"/>
  <c r="W61" i="38"/>
  <c r="U61" i="38"/>
  <c r="G61" i="38"/>
  <c r="AG60" i="38"/>
  <c r="X60" i="38"/>
  <c r="W60" i="38"/>
  <c r="S60" i="38"/>
  <c r="D60" i="38"/>
  <c r="AK60" i="38" s="1"/>
  <c r="AK59" i="38"/>
  <c r="AE59" i="38"/>
  <c r="X59" i="38"/>
  <c r="S59" i="38"/>
  <c r="R59" i="38"/>
  <c r="AG58" i="38"/>
  <c r="AF58" i="38"/>
  <c r="X58" i="38"/>
  <c r="G58" i="38"/>
  <c r="D58" i="38"/>
  <c r="AK57" i="38"/>
  <c r="AH57" i="38"/>
  <c r="AG57" i="38"/>
  <c r="T57" i="38"/>
  <c r="L57" i="38"/>
  <c r="AH56" i="38"/>
  <c r="AG56" i="38"/>
  <c r="T56" i="38"/>
  <c r="S56" i="38"/>
  <c r="L56" i="38"/>
  <c r="D56" i="38"/>
  <c r="AH55" i="38"/>
  <c r="AG55" i="38"/>
  <c r="T55" i="38"/>
  <c r="S55" i="38"/>
  <c r="L55" i="38"/>
  <c r="D55" i="38"/>
  <c r="AH54" i="38"/>
  <c r="AG54" i="38"/>
  <c r="T54" i="38"/>
  <c r="L54" i="38"/>
  <c r="G54" i="38"/>
  <c r="D54" i="38"/>
  <c r="AG53" i="38"/>
  <c r="X53" i="38"/>
  <c r="T53" i="38"/>
  <c r="R53" i="38"/>
  <c r="D53" i="38"/>
  <c r="AG52" i="38"/>
  <c r="X52" i="38"/>
  <c r="T52" i="38"/>
  <c r="T175" i="38" s="1"/>
  <c r="R52" i="38"/>
  <c r="D52" i="38"/>
  <c r="AK52" i="38" s="1"/>
  <c r="AK51" i="38"/>
  <c r="X51" i="38"/>
  <c r="W51" i="38"/>
  <c r="U51" i="38"/>
  <c r="S51" i="38"/>
  <c r="AG50" i="38"/>
  <c r="AF50" i="38"/>
  <c r="X50" i="38"/>
  <c r="W50" i="38"/>
  <c r="S50" i="38"/>
  <c r="D50" i="38"/>
  <c r="AH49" i="38"/>
  <c r="AG49" i="38"/>
  <c r="D49" i="38"/>
  <c r="AG48" i="38"/>
  <c r="AF48" i="38"/>
  <c r="X48" i="38"/>
  <c r="L48" i="38"/>
  <c r="G48" i="38"/>
  <c r="D48" i="38"/>
  <c r="AK48" i="38" s="1"/>
  <c r="AG47" i="38"/>
  <c r="X47" i="38"/>
  <c r="L47" i="38"/>
  <c r="D47" i="38"/>
  <c r="AK47" i="38" s="1"/>
  <c r="AK46" i="38"/>
  <c r="AI46" i="38"/>
  <c r="AG45" i="38"/>
  <c r="X45" i="38"/>
  <c r="L45" i="38"/>
  <c r="D45" i="38"/>
  <c r="AK45" i="38" s="1"/>
  <c r="AG44" i="38"/>
  <c r="X44" i="38"/>
  <c r="W44" i="38"/>
  <c r="S44" i="38"/>
  <c r="J44" i="38"/>
  <c r="D44" i="38"/>
  <c r="AK44" i="38" s="1"/>
  <c r="AH43" i="38"/>
  <c r="AG43" i="38"/>
  <c r="AE43" i="38"/>
  <c r="G43" i="38"/>
  <c r="D43" i="38"/>
  <c r="AK43" i="38" s="1"/>
  <c r="AG42" i="38"/>
  <c r="X42" i="38"/>
  <c r="W42" i="38"/>
  <c r="J42" i="38"/>
  <c r="D42" i="38"/>
  <c r="AK41" i="38"/>
  <c r="X41" i="38"/>
  <c r="W41" i="38"/>
  <c r="S41" i="38"/>
  <c r="AG40" i="38"/>
  <c r="AF40" i="38"/>
  <c r="X40" i="38"/>
  <c r="D40" i="38"/>
  <c r="AK40" i="38" s="1"/>
  <c r="AK39" i="38"/>
  <c r="X39" i="38"/>
  <c r="S39" i="38"/>
  <c r="AG38" i="38"/>
  <c r="X38" i="38"/>
  <c r="U38" i="38"/>
  <c r="S38" i="38"/>
  <c r="D38" i="38"/>
  <c r="AK37" i="38"/>
  <c r="AF37" i="38"/>
  <c r="X37" i="38"/>
  <c r="U37" i="38"/>
  <c r="AG36" i="38"/>
  <c r="AE36" i="38"/>
  <c r="X36" i="38"/>
  <c r="D36" i="38"/>
  <c r="AK35" i="38"/>
  <c r="X35" i="38"/>
  <c r="W35" i="38"/>
  <c r="U35" i="38"/>
  <c r="AG34" i="38"/>
  <c r="X34" i="38"/>
  <c r="U34" i="38"/>
  <c r="G34" i="38"/>
  <c r="D34" i="38"/>
  <c r="AK34" i="38" s="1"/>
  <c r="AG33" i="38"/>
  <c r="X33" i="38"/>
  <c r="U33" i="38"/>
  <c r="G33" i="38"/>
  <c r="D33" i="38"/>
  <c r="AK33" i="38" s="1"/>
  <c r="AK32" i="38"/>
  <c r="AG32" i="38"/>
  <c r="X32" i="38"/>
  <c r="S32" i="38"/>
  <c r="R32" i="38"/>
  <c r="G32" i="38"/>
  <c r="AK31" i="38"/>
  <c r="AE31" i="38"/>
  <c r="X31" i="38"/>
  <c r="W31" i="38"/>
  <c r="AK30" i="38"/>
  <c r="AI30" i="38"/>
  <c r="AK29" i="38"/>
  <c r="X29" i="38"/>
  <c r="W29" i="38"/>
  <c r="U29" i="38"/>
  <c r="AK28" i="38"/>
  <c r="X28" i="38"/>
  <c r="W28" i="38"/>
  <c r="U28" i="38"/>
  <c r="AK27" i="38"/>
  <c r="X27" i="38"/>
  <c r="W27" i="38"/>
  <c r="U27" i="38"/>
  <c r="AG26" i="38"/>
  <c r="X26" i="38"/>
  <c r="W26" i="38"/>
  <c r="U26" i="38"/>
  <c r="D26" i="38"/>
  <c r="AK25" i="38"/>
  <c r="AF25" i="38"/>
  <c r="X25" i="38"/>
  <c r="W25" i="38"/>
  <c r="U25" i="38"/>
  <c r="AG24" i="38"/>
  <c r="X24" i="38"/>
  <c r="W24" i="38"/>
  <c r="U24" i="38"/>
  <c r="D24" i="38"/>
  <c r="AK24" i="38" s="1"/>
  <c r="AG23" i="38"/>
  <c r="X23" i="38"/>
  <c r="U23" i="38"/>
  <c r="S23" i="38"/>
  <c r="R23" i="38"/>
  <c r="G23" i="38"/>
  <c r="D23" i="38"/>
  <c r="AG22" i="38"/>
  <c r="X22" i="38"/>
  <c r="W22" i="38"/>
  <c r="U22" i="38"/>
  <c r="S22" i="38"/>
  <c r="R22" i="38"/>
  <c r="G22" i="38"/>
  <c r="D22" i="38"/>
  <c r="AK22" i="38" s="1"/>
  <c r="AK21" i="38"/>
  <c r="X21" i="38"/>
  <c r="W21" i="38"/>
  <c r="U21" i="38"/>
  <c r="AK20" i="38"/>
  <c r="X20" i="38"/>
  <c r="W20" i="38"/>
  <c r="U20" i="38"/>
  <c r="AK19" i="38"/>
  <c r="X19" i="38"/>
  <c r="W19" i="38"/>
  <c r="U19" i="38"/>
  <c r="AK18" i="38"/>
  <c r="X18" i="38"/>
  <c r="W18" i="38"/>
  <c r="U18" i="38"/>
  <c r="AK17" i="38"/>
  <c r="X17" i="38"/>
  <c r="U17" i="38"/>
  <c r="AK16" i="38"/>
  <c r="X16" i="38"/>
  <c r="AI16" i="38" s="1"/>
  <c r="AK15" i="38"/>
  <c r="X15" i="38"/>
  <c r="W15" i="38"/>
  <c r="U15" i="38"/>
  <c r="AG14" i="38"/>
  <c r="X14" i="38"/>
  <c r="W14" i="38"/>
  <c r="S14" i="38"/>
  <c r="D14" i="38"/>
  <c r="AK14" i="38" s="1"/>
  <c r="AK13" i="38"/>
  <c r="AE13" i="38"/>
  <c r="X13" i="38"/>
  <c r="W13" i="38"/>
  <c r="S13" i="38"/>
  <c r="J175" i="38" l="1"/>
  <c r="W175" i="38"/>
  <c r="U175" i="38"/>
  <c r="G175" i="38"/>
  <c r="R175" i="38"/>
  <c r="S175" i="38"/>
  <c r="L175" i="38"/>
  <c r="X175" i="38"/>
  <c r="AI104" i="39"/>
  <c r="AI105" i="39"/>
  <c r="AI106" i="39"/>
  <c r="AI117" i="39"/>
  <c r="AI121" i="39"/>
  <c r="AI122" i="39"/>
  <c r="AI21" i="39"/>
  <c r="J171" i="39"/>
  <c r="AI85" i="39"/>
  <c r="AI20" i="39"/>
  <c r="AI37" i="39"/>
  <c r="AI83" i="39"/>
  <c r="AI64" i="39"/>
  <c r="AI70" i="39"/>
  <c r="AI72" i="39"/>
  <c r="AI73" i="39"/>
  <c r="AI100" i="39"/>
  <c r="AI24" i="39"/>
  <c r="AI28" i="39"/>
  <c r="AI29" i="39"/>
  <c r="AI62" i="39"/>
  <c r="AI84" i="39"/>
  <c r="AI99" i="39"/>
  <c r="S171" i="39"/>
  <c r="AG171" i="39"/>
  <c r="AI17" i="39"/>
  <c r="AI18" i="39"/>
  <c r="AI19" i="39"/>
  <c r="AI38" i="39"/>
  <c r="AI78" i="39"/>
  <c r="R171" i="39"/>
  <c r="AH171" i="39"/>
  <c r="AI67" i="39"/>
  <c r="AI76" i="39"/>
  <c r="AI94" i="39"/>
  <c r="W171" i="39"/>
  <c r="AI14" i="39"/>
  <c r="U171" i="39"/>
  <c r="G171" i="39"/>
  <c r="AI25" i="39"/>
  <c r="AI39" i="39"/>
  <c r="AI40" i="39"/>
  <c r="AK40" i="39"/>
  <c r="AI43" i="39"/>
  <c r="AI45" i="39"/>
  <c r="AI52" i="39"/>
  <c r="AI58" i="39"/>
  <c r="AI77" i="39"/>
  <c r="AI86" i="39"/>
  <c r="AK86" i="39"/>
  <c r="AI88" i="39"/>
  <c r="AI90" i="39"/>
  <c r="AK90" i="39"/>
  <c r="AI95" i="39"/>
  <c r="AI97" i="39"/>
  <c r="AI98" i="39"/>
  <c r="AK98" i="39"/>
  <c r="AI107" i="39"/>
  <c r="AI108" i="39"/>
  <c r="AI112" i="39"/>
  <c r="AI92" i="39"/>
  <c r="X171" i="39"/>
  <c r="AE171" i="39"/>
  <c r="AI26" i="39"/>
  <c r="AI31" i="39"/>
  <c r="AI32" i="39"/>
  <c r="AI35" i="39"/>
  <c r="AI36" i="39"/>
  <c r="AK36" i="39"/>
  <c r="AI41" i="39"/>
  <c r="AK41" i="39"/>
  <c r="L171" i="39"/>
  <c r="T171" i="39"/>
  <c r="AF171" i="39"/>
  <c r="AI61" i="39"/>
  <c r="AI65" i="39"/>
  <c r="AI74" i="39"/>
  <c r="AI81" i="39"/>
  <c r="AI82" i="39"/>
  <c r="AI101" i="39"/>
  <c r="AI102" i="39"/>
  <c r="AI119" i="39"/>
  <c r="AI33" i="39"/>
  <c r="AK33" i="39"/>
  <c r="AI42" i="39"/>
  <c r="AK42" i="39"/>
  <c r="AI47" i="39"/>
  <c r="AI51" i="39"/>
  <c r="AI54" i="39"/>
  <c r="AI59" i="39"/>
  <c r="AI63" i="39"/>
  <c r="AI66" i="39"/>
  <c r="AI68" i="39"/>
  <c r="AI71" i="39"/>
  <c r="AI75" i="39"/>
  <c r="AI79" i="39"/>
  <c r="AI80" i="39"/>
  <c r="AI93" i="39"/>
  <c r="AI103" i="39"/>
  <c r="AK103" i="39"/>
  <c r="AI111" i="39"/>
  <c r="AK117" i="39"/>
  <c r="D171" i="39"/>
  <c r="AI13" i="39"/>
  <c r="AI15" i="39"/>
  <c r="AI23" i="39"/>
  <c r="AI44" i="39"/>
  <c r="AI48" i="39"/>
  <c r="AI50" i="39"/>
  <c r="AI53" i="39"/>
  <c r="AK58" i="39"/>
  <c r="AK76" i="39"/>
  <c r="AK88" i="39"/>
  <c r="AK95" i="39"/>
  <c r="AK107" i="39"/>
  <c r="AI113" i="39"/>
  <c r="AI114" i="39"/>
  <c r="AI22" i="39"/>
  <c r="AI49" i="39"/>
  <c r="AI55" i="39"/>
  <c r="AI56" i="39"/>
  <c r="AI57" i="39"/>
  <c r="AI87" i="39"/>
  <c r="AI91" i="39"/>
  <c r="AI110" i="39"/>
  <c r="AI106" i="38"/>
  <c r="AI17" i="38"/>
  <c r="AI95" i="38"/>
  <c r="AI27" i="38"/>
  <c r="AI101" i="38"/>
  <c r="AI120" i="38"/>
  <c r="AI13" i="38"/>
  <c r="AI42" i="38"/>
  <c r="AI127" i="38"/>
  <c r="AI29" i="38"/>
  <c r="AI41" i="38"/>
  <c r="AI64" i="38"/>
  <c r="AI91" i="38"/>
  <c r="AI96" i="38"/>
  <c r="AI21" i="38"/>
  <c r="AI60" i="38"/>
  <c r="AI63" i="38"/>
  <c r="AI81" i="38"/>
  <c r="AI115" i="38"/>
  <c r="AI26" i="38"/>
  <c r="AI50" i="38"/>
  <c r="AI53" i="38"/>
  <c r="AI58" i="38"/>
  <c r="AI70" i="38"/>
  <c r="AI72" i="38"/>
  <c r="AI74" i="38"/>
  <c r="AI76" i="38"/>
  <c r="AI80" i="38"/>
  <c r="AI84" i="38"/>
  <c r="AI93" i="38"/>
  <c r="AI119" i="38"/>
  <c r="AI14" i="38"/>
  <c r="AI20" i="38"/>
  <c r="AF175" i="38"/>
  <c r="AI35" i="38"/>
  <c r="AI38" i="38"/>
  <c r="AI40" i="38"/>
  <c r="AI51" i="38"/>
  <c r="AI59" i="38"/>
  <c r="AI66" i="38"/>
  <c r="AI78" i="38"/>
  <c r="AE175" i="38"/>
  <c r="AI19" i="38"/>
  <c r="AI23" i="38"/>
  <c r="AI25" i="38"/>
  <c r="AI28" i="38"/>
  <c r="AI33" i="38"/>
  <c r="AI37" i="38"/>
  <c r="AI39" i="38"/>
  <c r="AI43" i="38"/>
  <c r="AI55" i="38"/>
  <c r="AI57" i="38"/>
  <c r="AI62" i="38"/>
  <c r="AI67" i="38"/>
  <c r="AI71" i="38"/>
  <c r="AK71" i="38"/>
  <c r="AI75" i="38"/>
  <c r="AI79" i="38"/>
  <c r="AK79" i="38"/>
  <c r="AI86" i="38"/>
  <c r="AI90" i="38"/>
  <c r="AK90" i="38"/>
  <c r="AI92" i="38"/>
  <c r="AK92" i="38"/>
  <c r="AI94" i="38"/>
  <c r="AK94" i="38"/>
  <c r="AI99" i="38"/>
  <c r="AI108" i="38"/>
  <c r="AI111" i="38"/>
  <c r="AI114" i="38"/>
  <c r="AK76" i="38"/>
  <c r="D175" i="38"/>
  <c r="AK175" i="38" s="1"/>
  <c r="AG175" i="38"/>
  <c r="AK26" i="38"/>
  <c r="AI31" i="38"/>
  <c r="AK42" i="38"/>
  <c r="AI48" i="38"/>
  <c r="AI49" i="38"/>
  <c r="AI54" i="38"/>
  <c r="AI56" i="38"/>
  <c r="AK58" i="38"/>
  <c r="AI65" i="38"/>
  <c r="AI73" i="38"/>
  <c r="AI77" i="38"/>
  <c r="AK77" i="38"/>
  <c r="AI82" i="38"/>
  <c r="AI83" i="38"/>
  <c r="AI87" i="38"/>
  <c r="AI89" i="38"/>
  <c r="AI102" i="38"/>
  <c r="AI103" i="38"/>
  <c r="AI109" i="38"/>
  <c r="AK115" i="38"/>
  <c r="AI18" i="38"/>
  <c r="AI32" i="38"/>
  <c r="AI34" i="38"/>
  <c r="AI36" i="38"/>
  <c r="AH175" i="38"/>
  <c r="AI61" i="38"/>
  <c r="AK78" i="38"/>
  <c r="AI88" i="38"/>
  <c r="AK91" i="38"/>
  <c r="AK93" i="38"/>
  <c r="AI104" i="38"/>
  <c r="AI105" i="38"/>
  <c r="AI107" i="38"/>
  <c r="AI110" i="38"/>
  <c r="AK110" i="38"/>
  <c r="AI112" i="38"/>
  <c r="AI113" i="38"/>
  <c r="AI118" i="38"/>
  <c r="AI121" i="38"/>
  <c r="AK86" i="38"/>
  <c r="AI22" i="38"/>
  <c r="AI24" i="38"/>
  <c r="AK36" i="38"/>
  <c r="AK38" i="38"/>
  <c r="AI44" i="38"/>
  <c r="AK49" i="38"/>
  <c r="AK50" i="38"/>
  <c r="AI52" i="38"/>
  <c r="AK53" i="38"/>
  <c r="AK54" i="38"/>
  <c r="AK55" i="38"/>
  <c r="AK56" i="38"/>
  <c r="AK72" i="38"/>
  <c r="AI85" i="38"/>
  <c r="AI98" i="38"/>
  <c r="AI100" i="38"/>
  <c r="AK101" i="38"/>
  <c r="AK103" i="38"/>
  <c r="AK107" i="38"/>
  <c r="AI116" i="38"/>
  <c r="AI117" i="38"/>
  <c r="AK23" i="38"/>
  <c r="AI47" i="38"/>
  <c r="AI97" i="38"/>
  <c r="AI45" i="38"/>
  <c r="AI15" i="38"/>
  <c r="AI171" i="39" l="1"/>
  <c r="AK171" i="39"/>
  <c r="AI175" i="38"/>
  <c r="E168" i="37"/>
  <c r="F168" i="37"/>
  <c r="H168" i="37"/>
  <c r="I168" i="37"/>
  <c r="K168" i="37"/>
  <c r="M168" i="37"/>
  <c r="N168" i="37"/>
  <c r="O168" i="37"/>
  <c r="P168" i="37"/>
  <c r="Q168" i="37"/>
  <c r="V168" i="37"/>
  <c r="Y168" i="37"/>
  <c r="Z168" i="37"/>
  <c r="AA168" i="37"/>
  <c r="AB168" i="37"/>
  <c r="AC168" i="37"/>
  <c r="AD168" i="37"/>
  <c r="AK125" i="37"/>
  <c r="AK126" i="37"/>
  <c r="AK127" i="37"/>
  <c r="AK128" i="37"/>
  <c r="AK129" i="37"/>
  <c r="AK130" i="37"/>
  <c r="AK131" i="37"/>
  <c r="AK132" i="37"/>
  <c r="AK133" i="37"/>
  <c r="AK134" i="37"/>
  <c r="AK135" i="37"/>
  <c r="AK136" i="37"/>
  <c r="AK137" i="37"/>
  <c r="AK138" i="37"/>
  <c r="AK139" i="37"/>
  <c r="AK140" i="37"/>
  <c r="AK141" i="37"/>
  <c r="AK142" i="37"/>
  <c r="AK143" i="37"/>
  <c r="AK144" i="37"/>
  <c r="AK145" i="37"/>
  <c r="AK146" i="37"/>
  <c r="AK147" i="37"/>
  <c r="AK148" i="37"/>
  <c r="AK149" i="37"/>
  <c r="AK150" i="37"/>
  <c r="AK151" i="37"/>
  <c r="AK152" i="37"/>
  <c r="AK153" i="37"/>
  <c r="AK154" i="37"/>
  <c r="AK155" i="37"/>
  <c r="AK156" i="37"/>
  <c r="AK157" i="37"/>
  <c r="AK158" i="37"/>
  <c r="AK159" i="37"/>
  <c r="AK160" i="37"/>
  <c r="AK161" i="37"/>
  <c r="AK162" i="37"/>
  <c r="AK163" i="37"/>
  <c r="AK164" i="37"/>
  <c r="AK165" i="37"/>
  <c r="AK166" i="37"/>
  <c r="AK167" i="37"/>
  <c r="AI120" i="37"/>
  <c r="AI121" i="37"/>
  <c r="AI122" i="37"/>
  <c r="AI123" i="37"/>
  <c r="AI125" i="37"/>
  <c r="AI126" i="37"/>
  <c r="AI127" i="37"/>
  <c r="AI128" i="37"/>
  <c r="AI129" i="37"/>
  <c r="AI130" i="37"/>
  <c r="AI131" i="37"/>
  <c r="AI132" i="37"/>
  <c r="AI133" i="37"/>
  <c r="AI134" i="37"/>
  <c r="AI135" i="37"/>
  <c r="AI136" i="37"/>
  <c r="AI137" i="37"/>
  <c r="AI138" i="37"/>
  <c r="AI139" i="37"/>
  <c r="AI140" i="37"/>
  <c r="AI141" i="37"/>
  <c r="AI142" i="37"/>
  <c r="AI143" i="37"/>
  <c r="AI144" i="37"/>
  <c r="AI145" i="37"/>
  <c r="AI146" i="37"/>
  <c r="AI147" i="37"/>
  <c r="AI148" i="37"/>
  <c r="AI149" i="37"/>
  <c r="AI150" i="37"/>
  <c r="AI151" i="37"/>
  <c r="AI152" i="37"/>
  <c r="AI153" i="37"/>
  <c r="AI154" i="37"/>
  <c r="AI155" i="37"/>
  <c r="AI156" i="37"/>
  <c r="AI157" i="37"/>
  <c r="AI158" i="37"/>
  <c r="AI159" i="37"/>
  <c r="AI160" i="37"/>
  <c r="AI161" i="37"/>
  <c r="AI162" i="37"/>
  <c r="AI163" i="37"/>
  <c r="AI164" i="37"/>
  <c r="AI165" i="37"/>
  <c r="AI166" i="37"/>
  <c r="AI167" i="37"/>
  <c r="AK124" i="37"/>
  <c r="X124" i="37"/>
  <c r="S124" i="37"/>
  <c r="AJ168" i="37"/>
  <c r="AK123" i="37"/>
  <c r="AK122" i="37"/>
  <c r="AK121" i="37"/>
  <c r="AK120" i="37"/>
  <c r="AK119" i="37"/>
  <c r="X119" i="37"/>
  <c r="S119" i="37"/>
  <c r="G119" i="37"/>
  <c r="AK118" i="37"/>
  <c r="AG118" i="37"/>
  <c r="X118" i="37"/>
  <c r="S118" i="37"/>
  <c r="AH117" i="37"/>
  <c r="AG117" i="37"/>
  <c r="L117" i="37"/>
  <c r="D117" i="37"/>
  <c r="AG116" i="37"/>
  <c r="X116" i="37"/>
  <c r="U116" i="37"/>
  <c r="T116" i="37"/>
  <c r="R116" i="37"/>
  <c r="D116" i="37"/>
  <c r="AK116" i="37" s="1"/>
  <c r="AG115" i="37"/>
  <c r="X115" i="37"/>
  <c r="W115" i="37"/>
  <c r="S115" i="37"/>
  <c r="D115" i="37"/>
  <c r="AK115" i="37" s="1"/>
  <c r="AK114" i="37"/>
  <c r="X114" i="37"/>
  <c r="W114" i="37"/>
  <c r="S114" i="37"/>
  <c r="AK113" i="37"/>
  <c r="AG113" i="37"/>
  <c r="X113" i="37"/>
  <c r="W113" i="37"/>
  <c r="S113" i="37"/>
  <c r="G113" i="37"/>
  <c r="AH112" i="37"/>
  <c r="AG112" i="37"/>
  <c r="T112" i="37"/>
  <c r="G112" i="37"/>
  <c r="D112" i="37"/>
  <c r="AK112" i="37" s="1"/>
  <c r="AK111" i="37"/>
  <c r="AH111" i="37"/>
  <c r="AG111" i="37"/>
  <c r="AK110" i="37"/>
  <c r="AG110" i="37"/>
  <c r="X110" i="37"/>
  <c r="W110" i="37"/>
  <c r="U110" i="37"/>
  <c r="AG109" i="37"/>
  <c r="X109" i="37"/>
  <c r="W109" i="37"/>
  <c r="S109" i="37"/>
  <c r="J109" i="37"/>
  <c r="D109" i="37"/>
  <c r="AK109" i="37" s="1"/>
  <c r="AK108" i="37"/>
  <c r="AG108" i="37"/>
  <c r="X108" i="37"/>
  <c r="W108" i="37"/>
  <c r="U108" i="37"/>
  <c r="AG107" i="37"/>
  <c r="X107" i="37"/>
  <c r="U107" i="37"/>
  <c r="G107" i="37"/>
  <c r="D107" i="37"/>
  <c r="AK107" i="37" s="1"/>
  <c r="AK106" i="37"/>
  <c r="X106" i="37"/>
  <c r="S106" i="37"/>
  <c r="AH105" i="37"/>
  <c r="AG105" i="37"/>
  <c r="L105" i="37"/>
  <c r="D105" i="37"/>
  <c r="AK104" i="37"/>
  <c r="X104" i="37"/>
  <c r="U104" i="37"/>
  <c r="S104" i="37"/>
  <c r="AK103" i="37"/>
  <c r="AG103" i="37"/>
  <c r="X103" i="37"/>
  <c r="W103" i="37"/>
  <c r="U103" i="37"/>
  <c r="AK102" i="37"/>
  <c r="X102" i="37"/>
  <c r="S102" i="37"/>
  <c r="AG101" i="37"/>
  <c r="X101" i="37"/>
  <c r="W101" i="37"/>
  <c r="S101" i="37"/>
  <c r="J101" i="37"/>
  <c r="D101" i="37"/>
  <c r="AK101" i="37" s="1"/>
  <c r="AH100" i="37"/>
  <c r="AG100" i="37"/>
  <c r="L100" i="37"/>
  <c r="D100" i="37"/>
  <c r="AG99" i="37"/>
  <c r="X99" i="37"/>
  <c r="U99" i="37"/>
  <c r="G99" i="37"/>
  <c r="D99" i="37"/>
  <c r="AK99" i="37" s="1"/>
  <c r="AK98" i="37"/>
  <c r="X98" i="37"/>
  <c r="U98" i="37"/>
  <c r="S98" i="37"/>
  <c r="AH97" i="37"/>
  <c r="AG97" i="37"/>
  <c r="L97" i="37"/>
  <c r="D97" i="37"/>
  <c r="AK96" i="37"/>
  <c r="AF96" i="37"/>
  <c r="X96" i="37"/>
  <c r="W96" i="37"/>
  <c r="U96" i="37"/>
  <c r="AG95" i="37"/>
  <c r="X95" i="37"/>
  <c r="W95" i="37"/>
  <c r="S95" i="37"/>
  <c r="D95" i="37"/>
  <c r="AK95" i="37" s="1"/>
  <c r="AG94" i="37"/>
  <c r="AF94" i="37"/>
  <c r="X94" i="37"/>
  <c r="W94" i="37"/>
  <c r="J94" i="37"/>
  <c r="D94" i="37"/>
  <c r="AK94" i="37" s="1"/>
  <c r="AH93" i="37"/>
  <c r="AG93" i="37"/>
  <c r="L93" i="37"/>
  <c r="D93" i="37"/>
  <c r="AG92" i="37"/>
  <c r="X92" i="37"/>
  <c r="U92" i="37"/>
  <c r="S92" i="37"/>
  <c r="L92" i="37"/>
  <c r="D92" i="37"/>
  <c r="AK92" i="37" s="1"/>
  <c r="AG91" i="37"/>
  <c r="X91" i="37"/>
  <c r="W91" i="37"/>
  <c r="J91" i="37"/>
  <c r="D91" i="37"/>
  <c r="AK91" i="37" s="1"/>
  <c r="AK90" i="37"/>
  <c r="X90" i="37"/>
  <c r="S90" i="37"/>
  <c r="AG89" i="37"/>
  <c r="X89" i="37"/>
  <c r="U89" i="37"/>
  <c r="D89" i="37"/>
  <c r="AH88" i="37"/>
  <c r="AG88" i="37"/>
  <c r="D88" i="37"/>
  <c r="AK88" i="37" s="1"/>
  <c r="AH87" i="37"/>
  <c r="AG87" i="37"/>
  <c r="D87" i="37"/>
  <c r="AG86" i="37"/>
  <c r="X86" i="37"/>
  <c r="U86" i="37"/>
  <c r="D86" i="37"/>
  <c r="AK85" i="37"/>
  <c r="X85" i="37"/>
  <c r="S85" i="37"/>
  <c r="AK84" i="37"/>
  <c r="X84" i="37"/>
  <c r="U84" i="37"/>
  <c r="S84" i="37"/>
  <c r="AK83" i="37"/>
  <c r="X83" i="37"/>
  <c r="S83" i="37"/>
  <c r="AK82" i="37"/>
  <c r="X82" i="37"/>
  <c r="S82" i="37"/>
  <c r="AK81" i="37"/>
  <c r="X81" i="37"/>
  <c r="S81" i="37"/>
  <c r="AG80" i="37"/>
  <c r="X80" i="37"/>
  <c r="W80" i="37"/>
  <c r="U80" i="37"/>
  <c r="D80" i="37"/>
  <c r="AK80" i="37" s="1"/>
  <c r="AG79" i="37"/>
  <c r="X79" i="37"/>
  <c r="U79" i="37"/>
  <c r="D79" i="37"/>
  <c r="AK79" i="37" s="1"/>
  <c r="AH78" i="37"/>
  <c r="AG78" i="37"/>
  <c r="S78" i="37"/>
  <c r="D78" i="37"/>
  <c r="AG77" i="37"/>
  <c r="X77" i="37"/>
  <c r="W77" i="37"/>
  <c r="S77" i="37"/>
  <c r="J77" i="37"/>
  <c r="D77" i="37"/>
  <c r="AK77" i="37" s="1"/>
  <c r="AG76" i="37"/>
  <c r="X76" i="37"/>
  <c r="U76" i="37"/>
  <c r="D76" i="37"/>
  <c r="AK76" i="37" s="1"/>
  <c r="AK75" i="37"/>
  <c r="AG75" i="37"/>
  <c r="X75" i="37"/>
  <c r="U75" i="37"/>
  <c r="AG74" i="37"/>
  <c r="X74" i="37"/>
  <c r="U74" i="37"/>
  <c r="T74" i="37"/>
  <c r="R74" i="37"/>
  <c r="D74" i="37"/>
  <c r="AK74" i="37" s="1"/>
  <c r="AK73" i="37"/>
  <c r="X73" i="37"/>
  <c r="S73" i="37"/>
  <c r="AG72" i="37"/>
  <c r="X72" i="37"/>
  <c r="U72" i="37"/>
  <c r="D72" i="37"/>
  <c r="X71" i="37"/>
  <c r="U71" i="37"/>
  <c r="G71" i="37"/>
  <c r="D71" i="37"/>
  <c r="AK70" i="37"/>
  <c r="X70" i="37"/>
  <c r="U70" i="37"/>
  <c r="S70" i="37"/>
  <c r="AK69" i="37"/>
  <c r="AI69" i="37"/>
  <c r="AK68" i="37"/>
  <c r="X68" i="37"/>
  <c r="W68" i="37"/>
  <c r="U68" i="37"/>
  <c r="AK67" i="37"/>
  <c r="AH67" i="37"/>
  <c r="AG67" i="37"/>
  <c r="AG66" i="37"/>
  <c r="X66" i="37"/>
  <c r="U66" i="37"/>
  <c r="S66" i="37"/>
  <c r="G66" i="37"/>
  <c r="D66" i="37"/>
  <c r="AK66" i="37" s="1"/>
  <c r="AK65" i="37"/>
  <c r="X65" i="37"/>
  <c r="W65" i="37"/>
  <c r="S65" i="37"/>
  <c r="AK64" i="37"/>
  <c r="X64" i="37"/>
  <c r="W64" i="37"/>
  <c r="U64" i="37"/>
  <c r="S64" i="37"/>
  <c r="AK63" i="37"/>
  <c r="X63" i="37"/>
  <c r="W63" i="37"/>
  <c r="U63" i="37"/>
  <c r="AK62" i="37"/>
  <c r="X62" i="37"/>
  <c r="W62" i="37"/>
  <c r="U62" i="37"/>
  <c r="AK61" i="37"/>
  <c r="X61" i="37"/>
  <c r="W61" i="37"/>
  <c r="U61" i="37"/>
  <c r="AG60" i="37"/>
  <c r="X60" i="37"/>
  <c r="W60" i="37"/>
  <c r="D60" i="37"/>
  <c r="AG59" i="37"/>
  <c r="X59" i="37"/>
  <c r="U59" i="37"/>
  <c r="S59" i="37"/>
  <c r="R59" i="37"/>
  <c r="D59" i="37"/>
  <c r="AK59" i="37" s="1"/>
  <c r="AG58" i="37"/>
  <c r="X58" i="37"/>
  <c r="G58" i="37"/>
  <c r="D58" i="37"/>
  <c r="AH57" i="37"/>
  <c r="AG57" i="37"/>
  <c r="T57" i="37"/>
  <c r="L57" i="37"/>
  <c r="D57" i="37"/>
  <c r="AK57" i="37" s="1"/>
  <c r="AH56" i="37"/>
  <c r="AG56" i="37"/>
  <c r="T56" i="37"/>
  <c r="S56" i="37"/>
  <c r="L56" i="37"/>
  <c r="D56" i="37"/>
  <c r="AK56" i="37" s="1"/>
  <c r="AH55" i="37"/>
  <c r="AG55" i="37"/>
  <c r="T55" i="37"/>
  <c r="S55" i="37"/>
  <c r="L55" i="37"/>
  <c r="D55" i="37"/>
  <c r="AK55" i="37" s="1"/>
  <c r="AH54" i="37"/>
  <c r="AG54" i="37"/>
  <c r="T54" i="37"/>
  <c r="L54" i="37"/>
  <c r="G54" i="37"/>
  <c r="D54" i="37"/>
  <c r="AK54" i="37" s="1"/>
  <c r="AG53" i="37"/>
  <c r="X53" i="37"/>
  <c r="T53" i="37"/>
  <c r="R53" i="37"/>
  <c r="D53" i="37"/>
  <c r="AK53" i="37" s="1"/>
  <c r="AG52" i="37"/>
  <c r="AF52" i="37"/>
  <c r="X52" i="37"/>
  <c r="T52" i="37"/>
  <c r="R52" i="37"/>
  <c r="D52" i="37"/>
  <c r="AK52" i="37" s="1"/>
  <c r="AK51" i="37"/>
  <c r="X51" i="37"/>
  <c r="W51" i="37"/>
  <c r="S51" i="37"/>
  <c r="AG50" i="37"/>
  <c r="X50" i="37"/>
  <c r="W50" i="37"/>
  <c r="S50" i="37"/>
  <c r="D50" i="37"/>
  <c r="AK50" i="37" s="1"/>
  <c r="AH49" i="37"/>
  <c r="AG49" i="37"/>
  <c r="D49" i="37"/>
  <c r="AK49" i="37" s="1"/>
  <c r="AG48" i="37"/>
  <c r="X48" i="37"/>
  <c r="L48" i="37"/>
  <c r="G48" i="37"/>
  <c r="D48" i="37"/>
  <c r="AK48" i="37" s="1"/>
  <c r="AG47" i="37"/>
  <c r="X47" i="37"/>
  <c r="L47" i="37"/>
  <c r="D47" i="37"/>
  <c r="AK47" i="37" s="1"/>
  <c r="AK46" i="37"/>
  <c r="AI46" i="37"/>
  <c r="AG45" i="37"/>
  <c r="X45" i="37"/>
  <c r="L45" i="37"/>
  <c r="D45" i="37"/>
  <c r="AK45" i="37" s="1"/>
  <c r="AG44" i="37"/>
  <c r="X44" i="37"/>
  <c r="W44" i="37"/>
  <c r="J44" i="37"/>
  <c r="D44" i="37"/>
  <c r="AK44" i="37" s="1"/>
  <c r="AG43" i="37"/>
  <c r="AE43" i="37"/>
  <c r="L43" i="37"/>
  <c r="G43" i="37"/>
  <c r="D43" i="37"/>
  <c r="AK43" i="37" s="1"/>
  <c r="AG42" i="37"/>
  <c r="X42" i="37"/>
  <c r="W42" i="37"/>
  <c r="S42" i="37"/>
  <c r="D42" i="37"/>
  <c r="AK42" i="37" s="1"/>
  <c r="AG41" i="37"/>
  <c r="X41" i="37"/>
  <c r="W41" i="37"/>
  <c r="D41" i="37"/>
  <c r="AG40" i="37"/>
  <c r="X40" i="37"/>
  <c r="S40" i="37"/>
  <c r="D40" i="37"/>
  <c r="AK40" i="37" s="1"/>
  <c r="AK39" i="37"/>
  <c r="X39" i="37"/>
  <c r="S39" i="37"/>
  <c r="AG38" i="37"/>
  <c r="X38" i="37"/>
  <c r="U38" i="37"/>
  <c r="S38" i="37"/>
  <c r="G38" i="37"/>
  <c r="D38" i="37"/>
  <c r="AK38" i="37" s="1"/>
  <c r="AK37" i="37"/>
  <c r="X37" i="37"/>
  <c r="U37" i="37"/>
  <c r="AG36" i="37"/>
  <c r="AE36" i="37"/>
  <c r="X36" i="37"/>
  <c r="D36" i="37"/>
  <c r="AK35" i="37"/>
  <c r="X35" i="37"/>
  <c r="W35" i="37"/>
  <c r="U35" i="37"/>
  <c r="AG34" i="37"/>
  <c r="AF34" i="37"/>
  <c r="X34" i="37"/>
  <c r="U34" i="37"/>
  <c r="G34" i="37"/>
  <c r="D34" i="37"/>
  <c r="AK34" i="37" s="1"/>
  <c r="AG33" i="37"/>
  <c r="X33" i="37"/>
  <c r="U33" i="37"/>
  <c r="G33" i="37"/>
  <c r="D33" i="37"/>
  <c r="AK33" i="37" s="1"/>
  <c r="AK32" i="37"/>
  <c r="AG32" i="37"/>
  <c r="X32" i="37"/>
  <c r="S32" i="37"/>
  <c r="R32" i="37"/>
  <c r="G32" i="37"/>
  <c r="AK31" i="37"/>
  <c r="AE31" i="37"/>
  <c r="X31" i="37"/>
  <c r="W31" i="37"/>
  <c r="AK30" i="37"/>
  <c r="AI30" i="37"/>
  <c r="AK29" i="37"/>
  <c r="X29" i="37"/>
  <c r="W29" i="37"/>
  <c r="U29" i="37"/>
  <c r="AK28" i="37"/>
  <c r="X28" i="37"/>
  <c r="W28" i="37"/>
  <c r="U28" i="37"/>
  <c r="AK27" i="37"/>
  <c r="X27" i="37"/>
  <c r="W27" i="37"/>
  <c r="U27" i="37"/>
  <c r="AK26" i="37"/>
  <c r="AG26" i="37"/>
  <c r="X26" i="37"/>
  <c r="W26" i="37"/>
  <c r="U26" i="37"/>
  <c r="AK25" i="37"/>
  <c r="AG25" i="37"/>
  <c r="X25" i="37"/>
  <c r="W25" i="37"/>
  <c r="U25" i="37"/>
  <c r="AK24" i="37"/>
  <c r="AG24" i="37"/>
  <c r="AF24" i="37"/>
  <c r="X24" i="37"/>
  <c r="W24" i="37"/>
  <c r="U24" i="37"/>
  <c r="AG23" i="37"/>
  <c r="X23" i="37"/>
  <c r="U23" i="37"/>
  <c r="G23" i="37"/>
  <c r="D23" i="37"/>
  <c r="AK23" i="37" s="1"/>
  <c r="AG22" i="37"/>
  <c r="X22" i="37"/>
  <c r="U22" i="37"/>
  <c r="G22" i="37"/>
  <c r="D22" i="37"/>
  <c r="AK22" i="37" s="1"/>
  <c r="AK21" i="37"/>
  <c r="X21" i="37"/>
  <c r="W21" i="37"/>
  <c r="U21" i="37"/>
  <c r="AK20" i="37"/>
  <c r="AI20" i="37"/>
  <c r="AK19" i="37"/>
  <c r="AI19" i="37"/>
  <c r="AK18" i="37"/>
  <c r="X18" i="37"/>
  <c r="W18" i="37"/>
  <c r="U18" i="37"/>
  <c r="AK17" i="37"/>
  <c r="AI17" i="37"/>
  <c r="AK16" i="37"/>
  <c r="X16" i="37"/>
  <c r="AI16" i="37" s="1"/>
  <c r="AK15" i="37"/>
  <c r="X15" i="37"/>
  <c r="W15" i="37"/>
  <c r="U15" i="37"/>
  <c r="AG14" i="37"/>
  <c r="X14" i="37"/>
  <c r="W14" i="37"/>
  <c r="S14" i="37"/>
  <c r="D14" i="37"/>
  <c r="AK14" i="37" s="1"/>
  <c r="AK13" i="37"/>
  <c r="X13" i="37"/>
  <c r="W13" i="37"/>
  <c r="S13" i="37"/>
  <c r="E169" i="36"/>
  <c r="F169" i="36"/>
  <c r="H169" i="36"/>
  <c r="I169" i="36"/>
  <c r="K169" i="36"/>
  <c r="M169" i="36"/>
  <c r="N169" i="36"/>
  <c r="P169" i="36"/>
  <c r="Q169" i="36"/>
  <c r="V169" i="36"/>
  <c r="Y169" i="36"/>
  <c r="Z169" i="36"/>
  <c r="AA169" i="36"/>
  <c r="AB169" i="36"/>
  <c r="AC169" i="36"/>
  <c r="AD169" i="36"/>
  <c r="AK125" i="36"/>
  <c r="AK126" i="36"/>
  <c r="AK127" i="36"/>
  <c r="AK128" i="36"/>
  <c r="AK129" i="36"/>
  <c r="AK130" i="36"/>
  <c r="AK131" i="36"/>
  <c r="AK132" i="36"/>
  <c r="AK133" i="36"/>
  <c r="AK134" i="36"/>
  <c r="AK135" i="36"/>
  <c r="AK136" i="36"/>
  <c r="AK137" i="36"/>
  <c r="AK138" i="36"/>
  <c r="AK139" i="36"/>
  <c r="AK140" i="36"/>
  <c r="AK141" i="36"/>
  <c r="AK142" i="36"/>
  <c r="AK143" i="36"/>
  <c r="AK144" i="36"/>
  <c r="AK145" i="36"/>
  <c r="AK146" i="36"/>
  <c r="AK147" i="36"/>
  <c r="AK148" i="36"/>
  <c r="AK149" i="36"/>
  <c r="AK150" i="36"/>
  <c r="AK151" i="36"/>
  <c r="AK152" i="36"/>
  <c r="AK153" i="36"/>
  <c r="AK154" i="36"/>
  <c r="AK155" i="36"/>
  <c r="AK156" i="36"/>
  <c r="AK157" i="36"/>
  <c r="AK158" i="36"/>
  <c r="AK159" i="36"/>
  <c r="AK160" i="36"/>
  <c r="AK161" i="36"/>
  <c r="AK162" i="36"/>
  <c r="AK163" i="36"/>
  <c r="AK164" i="36"/>
  <c r="AK165" i="36"/>
  <c r="AK166" i="36"/>
  <c r="AK167" i="36"/>
  <c r="AK168" i="36"/>
  <c r="AI125" i="36"/>
  <c r="AI126" i="36"/>
  <c r="AI127" i="36"/>
  <c r="AI128" i="36"/>
  <c r="AI129" i="36"/>
  <c r="AI130" i="36"/>
  <c r="AI131" i="36"/>
  <c r="AI132" i="36"/>
  <c r="AI133" i="36"/>
  <c r="AI134" i="36"/>
  <c r="AI135" i="36"/>
  <c r="AI136" i="36"/>
  <c r="AI137" i="36"/>
  <c r="AI138" i="36"/>
  <c r="AI139" i="36"/>
  <c r="AI140" i="36"/>
  <c r="AI141" i="36"/>
  <c r="AI142" i="36"/>
  <c r="AI143" i="36"/>
  <c r="AI144" i="36"/>
  <c r="AI145" i="36"/>
  <c r="AI146" i="36"/>
  <c r="AI147" i="36"/>
  <c r="AI148" i="36"/>
  <c r="AI149" i="36"/>
  <c r="AI150" i="36"/>
  <c r="AI151" i="36"/>
  <c r="AI152" i="36"/>
  <c r="AI153" i="36"/>
  <c r="AI154" i="36"/>
  <c r="AI155" i="36"/>
  <c r="AI156" i="36"/>
  <c r="AI157" i="36"/>
  <c r="AI158" i="36"/>
  <c r="AI159" i="36"/>
  <c r="AI160" i="36"/>
  <c r="AI161" i="36"/>
  <c r="AI162" i="36"/>
  <c r="AI163" i="36"/>
  <c r="AI164" i="36"/>
  <c r="AI165" i="36"/>
  <c r="AI166" i="36"/>
  <c r="AI167" i="36"/>
  <c r="AI168" i="36"/>
  <c r="AG124" i="36"/>
  <c r="X124" i="36"/>
  <c r="U124" i="36"/>
  <c r="S124" i="36"/>
  <c r="D124" i="36"/>
  <c r="AK124" i="36" s="1"/>
  <c r="AJ169" i="36"/>
  <c r="AK123" i="36"/>
  <c r="AK122" i="36"/>
  <c r="AK121" i="36"/>
  <c r="X121" i="36"/>
  <c r="U121" i="36"/>
  <c r="S121" i="36"/>
  <c r="AK120" i="36"/>
  <c r="AG120" i="36"/>
  <c r="X120" i="36"/>
  <c r="S120" i="36"/>
  <c r="AG119" i="36"/>
  <c r="L119" i="36"/>
  <c r="D119" i="36"/>
  <c r="AG118" i="36"/>
  <c r="X118" i="36"/>
  <c r="R118" i="36"/>
  <c r="D118" i="36"/>
  <c r="AG117" i="36"/>
  <c r="X117" i="36"/>
  <c r="W117" i="36"/>
  <c r="S117" i="36"/>
  <c r="D117" i="36"/>
  <c r="AK117" i="36" s="1"/>
  <c r="AK116" i="36"/>
  <c r="X116" i="36"/>
  <c r="S116" i="36"/>
  <c r="AK115" i="36"/>
  <c r="X115" i="36"/>
  <c r="W115" i="36"/>
  <c r="S115" i="36"/>
  <c r="AK114" i="36"/>
  <c r="X114" i="36"/>
  <c r="S114" i="36"/>
  <c r="AH113" i="36"/>
  <c r="AG113" i="36"/>
  <c r="T113" i="36"/>
  <c r="G113" i="36"/>
  <c r="D113" i="36"/>
  <c r="AK113" i="36" s="1"/>
  <c r="AG112" i="36"/>
  <c r="AF112" i="36"/>
  <c r="D112" i="36"/>
  <c r="AK112" i="36" s="1"/>
  <c r="AG111" i="36"/>
  <c r="X111" i="36"/>
  <c r="U111" i="36"/>
  <c r="D111" i="36"/>
  <c r="AK111" i="36" s="1"/>
  <c r="AG110" i="36"/>
  <c r="X110" i="36"/>
  <c r="W110" i="36"/>
  <c r="S110" i="36"/>
  <c r="J110" i="36"/>
  <c r="D110" i="36"/>
  <c r="AK110" i="36" s="1"/>
  <c r="AG109" i="36"/>
  <c r="X109" i="36"/>
  <c r="U109" i="36"/>
  <c r="D109" i="36"/>
  <c r="AK109" i="36" s="1"/>
  <c r="AG108" i="36"/>
  <c r="X108" i="36"/>
  <c r="U108" i="36"/>
  <c r="G108" i="36"/>
  <c r="D108" i="36"/>
  <c r="AK108" i="36" s="1"/>
  <c r="AK107" i="36"/>
  <c r="X107" i="36"/>
  <c r="S107" i="36"/>
  <c r="AH106" i="36"/>
  <c r="AG106" i="36"/>
  <c r="L106" i="36"/>
  <c r="D106" i="36"/>
  <c r="AK106" i="36" s="1"/>
  <c r="AK105" i="36"/>
  <c r="X105" i="36"/>
  <c r="S105" i="36"/>
  <c r="AG104" i="36"/>
  <c r="X104" i="36"/>
  <c r="U104" i="36"/>
  <c r="D104" i="36"/>
  <c r="AK104" i="36" s="1"/>
  <c r="AK103" i="36"/>
  <c r="X103" i="36"/>
  <c r="S103" i="36"/>
  <c r="AG102" i="36"/>
  <c r="X102" i="36"/>
  <c r="W102" i="36"/>
  <c r="S102" i="36"/>
  <c r="J102" i="36"/>
  <c r="D102" i="36"/>
  <c r="AK102" i="36" s="1"/>
  <c r="AK101" i="36"/>
  <c r="AH101" i="36"/>
  <c r="AG101" i="36"/>
  <c r="L101" i="36"/>
  <c r="AG100" i="36"/>
  <c r="X100" i="36"/>
  <c r="W100" i="36"/>
  <c r="U100" i="36"/>
  <c r="S100" i="36"/>
  <c r="D100" i="36"/>
  <c r="AK100" i="36" s="1"/>
  <c r="AG99" i="36"/>
  <c r="X99" i="36"/>
  <c r="U99" i="36"/>
  <c r="D99" i="36"/>
  <c r="AK99" i="36" s="1"/>
  <c r="AG98" i="36"/>
  <c r="X98" i="36"/>
  <c r="U98" i="36"/>
  <c r="S98" i="36"/>
  <c r="D98" i="36"/>
  <c r="AK98" i="36" s="1"/>
  <c r="AH97" i="36"/>
  <c r="AG97" i="36"/>
  <c r="L97" i="36"/>
  <c r="D97" i="36"/>
  <c r="AG96" i="36"/>
  <c r="X96" i="36"/>
  <c r="W96" i="36"/>
  <c r="S96" i="36"/>
  <c r="D96" i="36"/>
  <c r="AK96" i="36" s="1"/>
  <c r="AG95" i="36"/>
  <c r="X95" i="36"/>
  <c r="W95" i="36"/>
  <c r="S95" i="36"/>
  <c r="D95" i="36"/>
  <c r="AK95" i="36" s="1"/>
  <c r="AG94" i="36"/>
  <c r="X94" i="36"/>
  <c r="W94" i="36"/>
  <c r="J94" i="36"/>
  <c r="D94" i="36"/>
  <c r="AK94" i="36" s="1"/>
  <c r="AG93" i="36"/>
  <c r="X93" i="36"/>
  <c r="L93" i="36"/>
  <c r="D93" i="36"/>
  <c r="AG92" i="36"/>
  <c r="X92" i="36"/>
  <c r="U92" i="36"/>
  <c r="S92" i="36"/>
  <c r="L92" i="36"/>
  <c r="D92" i="36"/>
  <c r="AK92" i="36" s="1"/>
  <c r="AG91" i="36"/>
  <c r="X91" i="36"/>
  <c r="W91" i="36"/>
  <c r="S91" i="36"/>
  <c r="D91" i="36"/>
  <c r="AK91" i="36" s="1"/>
  <c r="AK90" i="36"/>
  <c r="X90" i="36"/>
  <c r="S90" i="36"/>
  <c r="AK89" i="36"/>
  <c r="AG89" i="36"/>
  <c r="X89" i="36"/>
  <c r="U89" i="36"/>
  <c r="AG88" i="36"/>
  <c r="AF88" i="36"/>
  <c r="D88" i="36"/>
  <c r="AK88" i="36" s="1"/>
  <c r="AK87" i="36"/>
  <c r="AG87" i="36"/>
  <c r="AI87" i="36" s="1"/>
  <c r="AG86" i="36"/>
  <c r="X86" i="36"/>
  <c r="U86" i="36"/>
  <c r="D86" i="36"/>
  <c r="AK86" i="36" s="1"/>
  <c r="AK85" i="36"/>
  <c r="X85" i="36"/>
  <c r="S85" i="36"/>
  <c r="AK84" i="36"/>
  <c r="X84" i="36"/>
  <c r="S84" i="36"/>
  <c r="AK83" i="36"/>
  <c r="X83" i="36"/>
  <c r="S83" i="36"/>
  <c r="AK82" i="36"/>
  <c r="X82" i="36"/>
  <c r="S82" i="36"/>
  <c r="AK81" i="36"/>
  <c r="X81" i="36"/>
  <c r="S81" i="36"/>
  <c r="AG80" i="36"/>
  <c r="X80" i="36"/>
  <c r="U80" i="36"/>
  <c r="D80" i="36"/>
  <c r="AK80" i="36" s="1"/>
  <c r="AK79" i="36"/>
  <c r="U79" i="36"/>
  <c r="AI79" i="36" s="1"/>
  <c r="D78" i="36"/>
  <c r="AI78" i="36" s="1"/>
  <c r="AG77" i="36"/>
  <c r="X77" i="36"/>
  <c r="W77" i="36"/>
  <c r="D77" i="36"/>
  <c r="AK77" i="36" s="1"/>
  <c r="AG76" i="36"/>
  <c r="X76" i="36"/>
  <c r="U76" i="36"/>
  <c r="D76" i="36"/>
  <c r="AK76" i="36" s="1"/>
  <c r="AG75" i="36"/>
  <c r="X75" i="36"/>
  <c r="U75" i="36"/>
  <c r="D75" i="36"/>
  <c r="AG74" i="36"/>
  <c r="X74" i="36"/>
  <c r="T74" i="36"/>
  <c r="R74" i="36"/>
  <c r="D74" i="36"/>
  <c r="AK74" i="36" s="1"/>
  <c r="AK73" i="36"/>
  <c r="X73" i="36"/>
  <c r="S73" i="36"/>
  <c r="AG72" i="36"/>
  <c r="X72" i="36"/>
  <c r="U72" i="36"/>
  <c r="S72" i="36"/>
  <c r="D72" i="36"/>
  <c r="AG71" i="36"/>
  <c r="X71" i="36"/>
  <c r="U71" i="36"/>
  <c r="D71" i="36"/>
  <c r="AK71" i="36" s="1"/>
  <c r="AG70" i="36"/>
  <c r="X70" i="36"/>
  <c r="S70" i="36"/>
  <c r="D70" i="36"/>
  <c r="AK70" i="36" s="1"/>
  <c r="AK69" i="36"/>
  <c r="AI69" i="36"/>
  <c r="AK68" i="36"/>
  <c r="X68" i="36"/>
  <c r="W68" i="36"/>
  <c r="U68" i="36"/>
  <c r="AK67" i="36"/>
  <c r="AG67" i="36"/>
  <c r="AI67" i="36" s="1"/>
  <c r="AG66" i="36"/>
  <c r="X66" i="36"/>
  <c r="U66" i="36"/>
  <c r="S66" i="36"/>
  <c r="D66" i="36"/>
  <c r="AK66" i="36" s="1"/>
  <c r="AK65" i="36"/>
  <c r="X65" i="36"/>
  <c r="S65" i="36"/>
  <c r="AK64" i="36"/>
  <c r="X64" i="36"/>
  <c r="W64" i="36"/>
  <c r="U64" i="36"/>
  <c r="S64" i="36"/>
  <c r="AK63" i="36"/>
  <c r="X63" i="36"/>
  <c r="W63" i="36"/>
  <c r="U63" i="36"/>
  <c r="AK62" i="36"/>
  <c r="X62" i="36"/>
  <c r="W62" i="36"/>
  <c r="U62" i="36"/>
  <c r="AK61" i="36"/>
  <c r="X61" i="36"/>
  <c r="W61" i="36"/>
  <c r="U61" i="36"/>
  <c r="AK60" i="36"/>
  <c r="X60" i="36"/>
  <c r="W60" i="36"/>
  <c r="U60" i="36"/>
  <c r="S60" i="36"/>
  <c r="AK59" i="36"/>
  <c r="X59" i="36"/>
  <c r="S59" i="36"/>
  <c r="R59" i="36"/>
  <c r="AG58" i="36"/>
  <c r="X58" i="36"/>
  <c r="G58" i="36"/>
  <c r="D58" i="36"/>
  <c r="AK57" i="36"/>
  <c r="AH57" i="36"/>
  <c r="AG57" i="36"/>
  <c r="T57" i="36"/>
  <c r="L57" i="36"/>
  <c r="AK56" i="36"/>
  <c r="AG56" i="36"/>
  <c r="T56" i="36"/>
  <c r="S56" i="36"/>
  <c r="AK55" i="36"/>
  <c r="AG55" i="36"/>
  <c r="T55" i="36"/>
  <c r="S55" i="36"/>
  <c r="AH54" i="36"/>
  <c r="AG54" i="36"/>
  <c r="T54" i="36"/>
  <c r="L54" i="36"/>
  <c r="G54" i="36"/>
  <c r="D54" i="36"/>
  <c r="AK54" i="36" s="1"/>
  <c r="AG53" i="36"/>
  <c r="X53" i="36"/>
  <c r="T53" i="36"/>
  <c r="R53" i="36"/>
  <c r="D53" i="36"/>
  <c r="AK53" i="36" s="1"/>
  <c r="AK52" i="36"/>
  <c r="X52" i="36"/>
  <c r="T52" i="36"/>
  <c r="R52" i="36"/>
  <c r="AK51" i="36"/>
  <c r="X51" i="36"/>
  <c r="W51" i="36"/>
  <c r="S51" i="36"/>
  <c r="AK50" i="36"/>
  <c r="X50" i="36"/>
  <c r="W50" i="36"/>
  <c r="S50" i="36"/>
  <c r="AG49" i="36"/>
  <c r="D49" i="36"/>
  <c r="AG48" i="36"/>
  <c r="AE48" i="36"/>
  <c r="X48" i="36"/>
  <c r="O48" i="36"/>
  <c r="O169" i="36" s="1"/>
  <c r="L48" i="36"/>
  <c r="G48" i="36"/>
  <c r="D48" i="36"/>
  <c r="AK47" i="36"/>
  <c r="AG47" i="36"/>
  <c r="AI47" i="36" s="1"/>
  <c r="AK46" i="36"/>
  <c r="AI46" i="36"/>
  <c r="AF45" i="36"/>
  <c r="X45" i="36"/>
  <c r="L45" i="36"/>
  <c r="D45" i="36"/>
  <c r="AG44" i="36"/>
  <c r="X44" i="36"/>
  <c r="W44" i="36"/>
  <c r="D44" i="36"/>
  <c r="AK43" i="36"/>
  <c r="AG43" i="36"/>
  <c r="L43" i="36"/>
  <c r="AG42" i="36"/>
  <c r="X42" i="36"/>
  <c r="W42" i="36"/>
  <c r="S42" i="36"/>
  <c r="J42" i="36"/>
  <c r="D42" i="36"/>
  <c r="AK42" i="36" s="1"/>
  <c r="AG41" i="36"/>
  <c r="X41" i="36"/>
  <c r="W41" i="36"/>
  <c r="D41" i="36"/>
  <c r="AG40" i="36"/>
  <c r="X40" i="36"/>
  <c r="S40" i="36"/>
  <c r="J40" i="36"/>
  <c r="D40" i="36"/>
  <c r="AK39" i="36"/>
  <c r="X39" i="36"/>
  <c r="S39" i="36"/>
  <c r="AG38" i="36"/>
  <c r="X38" i="36"/>
  <c r="U38" i="36"/>
  <c r="D38" i="36"/>
  <c r="AK38" i="36" s="1"/>
  <c r="AK37" i="36"/>
  <c r="X37" i="36"/>
  <c r="U37" i="36"/>
  <c r="AG36" i="36"/>
  <c r="AE36" i="36"/>
  <c r="W36" i="36"/>
  <c r="D36" i="36"/>
  <c r="AK36" i="36" s="1"/>
  <c r="AK35" i="36"/>
  <c r="X35" i="36"/>
  <c r="W35" i="36"/>
  <c r="U35" i="36"/>
  <c r="AG34" i="36"/>
  <c r="X34" i="36"/>
  <c r="U34" i="36"/>
  <c r="G34" i="36"/>
  <c r="D34" i="36"/>
  <c r="AK34" i="36" s="1"/>
  <c r="AK33" i="36"/>
  <c r="U33" i="36"/>
  <c r="AI33" i="36" s="1"/>
  <c r="AK32" i="36"/>
  <c r="AG32" i="36"/>
  <c r="X32" i="36"/>
  <c r="S32" i="36"/>
  <c r="R32" i="36"/>
  <c r="G32" i="36"/>
  <c r="AK31" i="36"/>
  <c r="AI31" i="36"/>
  <c r="AK30" i="36"/>
  <c r="AI30" i="36"/>
  <c r="AK29" i="36"/>
  <c r="X29" i="36"/>
  <c r="W29" i="36"/>
  <c r="U29" i="36"/>
  <c r="AK28" i="36"/>
  <c r="X28" i="36"/>
  <c r="W28" i="36"/>
  <c r="U28" i="36"/>
  <c r="AG27" i="36"/>
  <c r="X27" i="36"/>
  <c r="W27" i="36"/>
  <c r="U27" i="36"/>
  <c r="D27" i="36"/>
  <c r="AK27" i="36" s="1"/>
  <c r="AG26" i="36"/>
  <c r="X26" i="36"/>
  <c r="W26" i="36"/>
  <c r="U26" i="36"/>
  <c r="D26" i="36"/>
  <c r="AK26" i="36" s="1"/>
  <c r="AG25" i="36"/>
  <c r="X25" i="36"/>
  <c r="W25" i="36"/>
  <c r="U25" i="36"/>
  <c r="D25" i="36"/>
  <c r="AK25" i="36" s="1"/>
  <c r="AG24" i="36"/>
  <c r="X24" i="36"/>
  <c r="W24" i="36"/>
  <c r="U24" i="36"/>
  <c r="D24" i="36"/>
  <c r="AG23" i="36"/>
  <c r="X23" i="36"/>
  <c r="U23" i="36"/>
  <c r="G23" i="36"/>
  <c r="D23" i="36"/>
  <c r="AK23" i="36" s="1"/>
  <c r="AG22" i="36"/>
  <c r="X22" i="36"/>
  <c r="W22" i="36"/>
  <c r="U22" i="36"/>
  <c r="S22" i="36"/>
  <c r="R22" i="36"/>
  <c r="G22" i="36"/>
  <c r="D22" i="36"/>
  <c r="AK21" i="36"/>
  <c r="AG21" i="36"/>
  <c r="X21" i="36"/>
  <c r="W21" i="36"/>
  <c r="U21" i="36"/>
  <c r="AK20" i="36"/>
  <c r="X20" i="36"/>
  <c r="W20" i="36"/>
  <c r="U20" i="36"/>
  <c r="AK19" i="36"/>
  <c r="X19" i="36"/>
  <c r="W19" i="36"/>
  <c r="U19" i="36"/>
  <c r="AK18" i="36"/>
  <c r="AG18" i="36"/>
  <c r="X18" i="36"/>
  <c r="W18" i="36"/>
  <c r="U18" i="36"/>
  <c r="AK17" i="36"/>
  <c r="AI17" i="36"/>
  <c r="AK16" i="36"/>
  <c r="X16" i="36"/>
  <c r="AI16" i="36" s="1"/>
  <c r="AK15" i="36"/>
  <c r="X15" i="36"/>
  <c r="W15" i="36"/>
  <c r="U15" i="36"/>
  <c r="AG14" i="36"/>
  <c r="X14" i="36"/>
  <c r="W14" i="36"/>
  <c r="U14" i="36"/>
  <c r="S14" i="36"/>
  <c r="D14" i="36"/>
  <c r="AK14" i="36" s="1"/>
  <c r="AK13" i="36"/>
  <c r="X13" i="36"/>
  <c r="W13" i="36"/>
  <c r="S13" i="36"/>
  <c r="L169" i="36" l="1"/>
  <c r="T169" i="36"/>
  <c r="AF169" i="36"/>
  <c r="S169" i="36"/>
  <c r="AF168" i="37"/>
  <c r="X169" i="36"/>
  <c r="AI124" i="37"/>
  <c r="AG169" i="36"/>
  <c r="G169" i="36"/>
  <c r="AH169" i="36"/>
  <c r="S168" i="37"/>
  <c r="AG168" i="37"/>
  <c r="W169" i="36"/>
  <c r="L168" i="37"/>
  <c r="G168" i="37"/>
  <c r="AE169" i="36"/>
  <c r="AE168" i="37"/>
  <c r="R169" i="36"/>
  <c r="W168" i="37"/>
  <c r="U168" i="37"/>
  <c r="J168" i="37"/>
  <c r="J169" i="36"/>
  <c r="T168" i="37"/>
  <c r="AH168" i="37"/>
  <c r="U169" i="36"/>
  <c r="R168" i="37"/>
  <c r="X168" i="37"/>
  <c r="AI118" i="37"/>
  <c r="AI119" i="37"/>
  <c r="AI51" i="37"/>
  <c r="AI85" i="37"/>
  <c r="AI44" i="37"/>
  <c r="AI48" i="37"/>
  <c r="AI82" i="37"/>
  <c r="AI35" i="37"/>
  <c r="AI84" i="37"/>
  <c r="AI50" i="37"/>
  <c r="AI27" i="37"/>
  <c r="AI28" i="37"/>
  <c r="AI29" i="37"/>
  <c r="AI109" i="37"/>
  <c r="AI114" i="37"/>
  <c r="AI81" i="37"/>
  <c r="AI67" i="37"/>
  <c r="AI83" i="37"/>
  <c r="AI96" i="37"/>
  <c r="AI104" i="37"/>
  <c r="AI14" i="37"/>
  <c r="AI24" i="37"/>
  <c r="AI105" i="37"/>
  <c r="AI39" i="37"/>
  <c r="AI61" i="37"/>
  <c r="AI62" i="37"/>
  <c r="AI80" i="37"/>
  <c r="AI94" i="37"/>
  <c r="AI112" i="37"/>
  <c r="AI34" i="37"/>
  <c r="AI58" i="37"/>
  <c r="AK58" i="37"/>
  <c r="AI75" i="37"/>
  <c r="AI100" i="37"/>
  <c r="AI113" i="37"/>
  <c r="AI15" i="37"/>
  <c r="AI18" i="37"/>
  <c r="AI21" i="37"/>
  <c r="AI25" i="37"/>
  <c r="AI33" i="37"/>
  <c r="AI54" i="37"/>
  <c r="AI56" i="37"/>
  <c r="AI63" i="37"/>
  <c r="AI64" i="37"/>
  <c r="AI70" i="37"/>
  <c r="AI71" i="37"/>
  <c r="AK71" i="37"/>
  <c r="AI88" i="37"/>
  <c r="AI93" i="37"/>
  <c r="AK93" i="37"/>
  <c r="AI97" i="37"/>
  <c r="AK97" i="37"/>
  <c r="AI106" i="37"/>
  <c r="AI108" i="37"/>
  <c r="AI110" i="37"/>
  <c r="AK100" i="37"/>
  <c r="AI26" i="37"/>
  <c r="AI31" i="37"/>
  <c r="AI36" i="37"/>
  <c r="AK36" i="37"/>
  <c r="AI43" i="37"/>
  <c r="AI65" i="37"/>
  <c r="AI72" i="37"/>
  <c r="AK72" i="37"/>
  <c r="AI77" i="37"/>
  <c r="AI78" i="37"/>
  <c r="AK78" i="37"/>
  <c r="AI86" i="37"/>
  <c r="AK86" i="37"/>
  <c r="AI89" i="37"/>
  <c r="AK89" i="37"/>
  <c r="AI95" i="37"/>
  <c r="AI98" i="37"/>
  <c r="AI103" i="37"/>
  <c r="AI111" i="37"/>
  <c r="AI116" i="37"/>
  <c r="AK105" i="37"/>
  <c r="AI13" i="37"/>
  <c r="D168" i="37"/>
  <c r="AK168" i="37" s="1"/>
  <c r="AI23" i="37"/>
  <c r="AI37" i="37"/>
  <c r="AI41" i="37"/>
  <c r="AK41" i="37"/>
  <c r="AI53" i="37"/>
  <c r="AI55" i="37"/>
  <c r="AI57" i="37"/>
  <c r="AI60" i="37"/>
  <c r="AK60" i="37"/>
  <c r="AI68" i="37"/>
  <c r="AI73" i="37"/>
  <c r="AI87" i="37"/>
  <c r="AI90" i="37"/>
  <c r="AI99" i="37"/>
  <c r="AI102" i="37"/>
  <c r="AI115" i="37"/>
  <c r="AI117" i="37"/>
  <c r="AK117" i="37"/>
  <c r="AI32" i="37"/>
  <c r="AI40" i="37"/>
  <c r="AI76" i="37"/>
  <c r="AI79" i="37"/>
  <c r="AI22" i="37"/>
  <c r="AI42" i="37"/>
  <c r="AI45" i="37"/>
  <c r="AI47" i="37"/>
  <c r="AI49" i="37"/>
  <c r="AI52" i="37"/>
  <c r="AI59" i="37"/>
  <c r="AI66" i="37"/>
  <c r="AI74" i="37"/>
  <c r="AI91" i="37"/>
  <c r="AI92" i="37"/>
  <c r="AI101" i="37"/>
  <c r="AI107" i="37"/>
  <c r="AK87" i="37"/>
  <c r="AI38" i="37"/>
  <c r="AI124" i="36"/>
  <c r="AI37" i="36"/>
  <c r="AI73" i="36"/>
  <c r="AI84" i="36"/>
  <c r="AI35" i="36"/>
  <c r="AI56" i="36"/>
  <c r="AI39" i="36"/>
  <c r="AI49" i="36"/>
  <c r="AI72" i="36"/>
  <c r="AI81" i="36"/>
  <c r="AI85" i="36"/>
  <c r="AI89" i="36"/>
  <c r="AI90" i="36"/>
  <c r="AI20" i="36"/>
  <c r="AI21" i="36"/>
  <c r="AI50" i="36"/>
  <c r="AI51" i="36"/>
  <c r="AI59" i="36"/>
  <c r="AI62" i="36"/>
  <c r="AI15" i="36"/>
  <c r="AI82" i="36"/>
  <c r="AI119" i="36"/>
  <c r="AI120" i="36"/>
  <c r="AI19" i="36"/>
  <c r="AI41" i="36"/>
  <c r="AI60" i="36"/>
  <c r="AI24" i="36"/>
  <c r="AI45" i="36"/>
  <c r="AI61" i="36"/>
  <c r="AK78" i="36"/>
  <c r="AI103" i="36"/>
  <c r="AI114" i="36"/>
  <c r="AI83" i="36"/>
  <c r="AI102" i="36"/>
  <c r="AI121" i="36"/>
  <c r="AI22" i="36"/>
  <c r="AI38" i="36"/>
  <c r="AK22" i="36"/>
  <c r="AK24" i="36"/>
  <c r="AI57" i="36"/>
  <c r="AK72" i="36"/>
  <c r="AI91" i="36"/>
  <c r="AI104" i="36"/>
  <c r="AI108" i="36"/>
  <c r="AI13" i="36"/>
  <c r="AI18" i="36"/>
  <c r="AI28" i="36"/>
  <c r="AI32" i="36"/>
  <c r="AI40" i="36"/>
  <c r="AI42" i="36"/>
  <c r="AI48" i="36"/>
  <c r="AI55" i="36"/>
  <c r="AI58" i="36"/>
  <c r="AK58" i="36"/>
  <c r="AI63" i="36"/>
  <c r="AI64" i="36"/>
  <c r="AI68" i="36"/>
  <c r="AI74" i="36"/>
  <c r="AI75" i="36"/>
  <c r="AI77" i="36"/>
  <c r="AI95" i="36"/>
  <c r="AI105" i="36"/>
  <c r="AI107" i="36"/>
  <c r="AK41" i="36"/>
  <c r="AK45" i="36"/>
  <c r="AI27" i="36"/>
  <c r="AI43" i="36"/>
  <c r="AI14" i="36"/>
  <c r="AI23" i="36"/>
  <c r="AI25" i="36"/>
  <c r="AI29" i="36"/>
  <c r="AI34" i="36"/>
  <c r="AK40" i="36"/>
  <c r="AI44" i="36"/>
  <c r="AK44" i="36"/>
  <c r="AK49" i="36"/>
  <c r="AI54" i="36"/>
  <c r="AI65" i="36"/>
  <c r="AI66" i="36"/>
  <c r="AI71" i="36"/>
  <c r="AI88" i="36"/>
  <c r="AI93" i="36"/>
  <c r="AI94" i="36"/>
  <c r="AI97" i="36"/>
  <c r="AK97" i="36"/>
  <c r="AI100" i="36"/>
  <c r="AI101" i="36"/>
  <c r="AI113" i="36"/>
  <c r="AI115" i="36"/>
  <c r="AI116" i="36"/>
  <c r="AI117" i="36"/>
  <c r="AI118" i="36"/>
  <c r="AK118" i="36"/>
  <c r="AI80" i="36"/>
  <c r="AI99" i="36"/>
  <c r="AI111" i="36"/>
  <c r="AI26" i="36"/>
  <c r="AI53" i="36"/>
  <c r="AK75" i="36"/>
  <c r="AK93" i="36"/>
  <c r="AI96" i="36"/>
  <c r="AI106" i="36"/>
  <c r="AI112" i="36"/>
  <c r="AK48" i="36"/>
  <c r="AK119" i="36"/>
  <c r="D169" i="36"/>
  <c r="AI36" i="36"/>
  <c r="AI52" i="36"/>
  <c r="AI70" i="36"/>
  <c r="AI76" i="36"/>
  <c r="AI86" i="36"/>
  <c r="AI92" i="36"/>
  <c r="AI98" i="36"/>
  <c r="AI109" i="36"/>
  <c r="AI110" i="36"/>
  <c r="AI168" i="37" l="1"/>
  <c r="AI169" i="36"/>
  <c r="AK169" i="36"/>
  <c r="AK125" i="35" l="1"/>
  <c r="AK126" i="35"/>
  <c r="AK127" i="35"/>
  <c r="AK128" i="35"/>
  <c r="AK129" i="35"/>
  <c r="AK130" i="35"/>
  <c r="AK131" i="35"/>
  <c r="AK132" i="35"/>
  <c r="AK133" i="35"/>
  <c r="AK134" i="35"/>
  <c r="AK135" i="35"/>
  <c r="AK136" i="35"/>
  <c r="AK137" i="35"/>
  <c r="AK138" i="35"/>
  <c r="AK139" i="35"/>
  <c r="AK140" i="35"/>
  <c r="AK141" i="35"/>
  <c r="AK142" i="35"/>
  <c r="AK143" i="35"/>
  <c r="AK144" i="35"/>
  <c r="AK145" i="35"/>
  <c r="AK146" i="35"/>
  <c r="AK147" i="35"/>
  <c r="AK148" i="35"/>
  <c r="AK149" i="35"/>
  <c r="AK150" i="35"/>
  <c r="AK151" i="35"/>
  <c r="AK152" i="35"/>
  <c r="AK153" i="35"/>
  <c r="AK154" i="35"/>
  <c r="AK155" i="35"/>
  <c r="AK156" i="35"/>
  <c r="AK157" i="35"/>
  <c r="AK158" i="35"/>
  <c r="AK159" i="35"/>
  <c r="AK160" i="35"/>
  <c r="AK161" i="35"/>
  <c r="AK162" i="35"/>
  <c r="AK163" i="35"/>
  <c r="AK164" i="35"/>
  <c r="AK165" i="35"/>
  <c r="AK166" i="35"/>
  <c r="AK167" i="35"/>
  <c r="AK168" i="35"/>
  <c r="AK169" i="35"/>
  <c r="AK170" i="35"/>
  <c r="AK171" i="35"/>
  <c r="AK172" i="35"/>
  <c r="I173" i="35"/>
  <c r="E173" i="35"/>
  <c r="AI125" i="35"/>
  <c r="AI126" i="35"/>
  <c r="AI127" i="35"/>
  <c r="AI128" i="35"/>
  <c r="AI129" i="35"/>
  <c r="AI130" i="35"/>
  <c r="AI131" i="35"/>
  <c r="AI132" i="35"/>
  <c r="AI133" i="35"/>
  <c r="AI134" i="35"/>
  <c r="AI135" i="35"/>
  <c r="AI136" i="35"/>
  <c r="AI137" i="35"/>
  <c r="AI138" i="35"/>
  <c r="AI139" i="35"/>
  <c r="AI140" i="35"/>
  <c r="AI141" i="35"/>
  <c r="AI142" i="35"/>
  <c r="AI143" i="35"/>
  <c r="AI144" i="35"/>
  <c r="AI145" i="35"/>
  <c r="AI146" i="35"/>
  <c r="AI147" i="35"/>
  <c r="AI148" i="35"/>
  <c r="AI149" i="35"/>
  <c r="AI150" i="35"/>
  <c r="AI151" i="35"/>
  <c r="AI152" i="35"/>
  <c r="AI153" i="35"/>
  <c r="AI154" i="35"/>
  <c r="AI155" i="35"/>
  <c r="AI156" i="35"/>
  <c r="AI157" i="35"/>
  <c r="AI158" i="35"/>
  <c r="AI159" i="35"/>
  <c r="AI160" i="35"/>
  <c r="AI161" i="35"/>
  <c r="AI162" i="35"/>
  <c r="AI163" i="35"/>
  <c r="AI164" i="35"/>
  <c r="AI165" i="35"/>
  <c r="AI166" i="35"/>
  <c r="AI167" i="35"/>
  <c r="AI168" i="35"/>
  <c r="AI169" i="35"/>
  <c r="AI170" i="35"/>
  <c r="AI171" i="35"/>
  <c r="AI172" i="35"/>
  <c r="AK124" i="35"/>
  <c r="AG124" i="35"/>
  <c r="X124" i="35"/>
  <c r="S124" i="35"/>
  <c r="AJ173" i="35"/>
  <c r="AD173" i="35"/>
  <c r="AC173" i="35"/>
  <c r="AB173" i="35"/>
  <c r="AA173" i="35"/>
  <c r="Z173" i="35"/>
  <c r="Y173" i="35"/>
  <c r="V173" i="35"/>
  <c r="Q173" i="35"/>
  <c r="P173" i="35"/>
  <c r="N173" i="35"/>
  <c r="M173" i="35"/>
  <c r="K173" i="35"/>
  <c r="H173" i="35"/>
  <c r="F173" i="35"/>
  <c r="AK123" i="35"/>
  <c r="AH122" i="35"/>
  <c r="AG122" i="35"/>
  <c r="L122" i="35"/>
  <c r="D122" i="35"/>
  <c r="AG121" i="35"/>
  <c r="X121" i="35"/>
  <c r="U121" i="35"/>
  <c r="R121" i="35"/>
  <c r="D121" i="35"/>
  <c r="AK121" i="35" s="1"/>
  <c r="AG120" i="35"/>
  <c r="X120" i="35"/>
  <c r="W120" i="35"/>
  <c r="J120" i="35"/>
  <c r="G120" i="35"/>
  <c r="D120" i="35"/>
  <c r="AK120" i="35" s="1"/>
  <c r="AK119" i="35"/>
  <c r="X119" i="35"/>
  <c r="W119" i="35"/>
  <c r="S119" i="35"/>
  <c r="AK118" i="35"/>
  <c r="AG118" i="35"/>
  <c r="X118" i="35"/>
  <c r="W118" i="35"/>
  <c r="S118" i="35"/>
  <c r="AK117" i="35"/>
  <c r="X117" i="35"/>
  <c r="W117" i="35"/>
  <c r="S117" i="35"/>
  <c r="AH116" i="35"/>
  <c r="AG116" i="35"/>
  <c r="T116" i="35"/>
  <c r="G116" i="35"/>
  <c r="D116" i="35"/>
  <c r="AK116" i="35" s="1"/>
  <c r="AK115" i="35"/>
  <c r="AH115" i="35"/>
  <c r="AG115" i="35"/>
  <c r="AG114" i="35"/>
  <c r="X114" i="35"/>
  <c r="U114" i="35"/>
  <c r="D114" i="35"/>
  <c r="AK114" i="35" s="1"/>
  <c r="AG113" i="35"/>
  <c r="X113" i="35"/>
  <c r="W113" i="35"/>
  <c r="J113" i="35"/>
  <c r="G113" i="35"/>
  <c r="D113" i="35"/>
  <c r="AK113" i="35" s="1"/>
  <c r="AG112" i="35"/>
  <c r="X112" i="35"/>
  <c r="U112" i="35"/>
  <c r="D112" i="35"/>
  <c r="AG111" i="35"/>
  <c r="AF111" i="35"/>
  <c r="X111" i="35"/>
  <c r="W111" i="35"/>
  <c r="U111" i="35"/>
  <c r="S111" i="35"/>
  <c r="R111" i="35"/>
  <c r="G111" i="35"/>
  <c r="D111" i="35"/>
  <c r="AK111" i="35" s="1"/>
  <c r="AK110" i="35"/>
  <c r="X110" i="35"/>
  <c r="S110" i="35"/>
  <c r="AK109" i="35"/>
  <c r="AH109" i="35"/>
  <c r="AG109" i="35"/>
  <c r="L109" i="35"/>
  <c r="AK108" i="35"/>
  <c r="X108" i="35"/>
  <c r="W108" i="35"/>
  <c r="S108" i="35"/>
  <c r="AG107" i="35"/>
  <c r="X107" i="35"/>
  <c r="U107" i="35"/>
  <c r="D107" i="35"/>
  <c r="AK106" i="35"/>
  <c r="X106" i="35"/>
  <c r="S106" i="35"/>
  <c r="AG105" i="35"/>
  <c r="X105" i="35"/>
  <c r="W105" i="35"/>
  <c r="S105" i="35"/>
  <c r="G105" i="35"/>
  <c r="D105" i="35"/>
  <c r="AK105" i="35" s="1"/>
  <c r="AG104" i="35"/>
  <c r="X104" i="35"/>
  <c r="W104" i="35"/>
  <c r="J104" i="35"/>
  <c r="D104" i="35"/>
  <c r="AK104" i="35" s="1"/>
  <c r="AH103" i="35"/>
  <c r="AG103" i="35"/>
  <c r="AF103" i="35"/>
  <c r="L103" i="35"/>
  <c r="D103" i="35"/>
  <c r="AK103" i="35" s="1"/>
  <c r="AG102" i="35"/>
  <c r="X102" i="35"/>
  <c r="W102" i="35"/>
  <c r="U102" i="35"/>
  <c r="S102" i="35"/>
  <c r="D102" i="35"/>
  <c r="AK102" i="35" s="1"/>
  <c r="AG101" i="35"/>
  <c r="X101" i="35"/>
  <c r="U101" i="35"/>
  <c r="S101" i="35"/>
  <c r="D101" i="35"/>
  <c r="AK101" i="35" s="1"/>
  <c r="AG100" i="35"/>
  <c r="X100" i="35"/>
  <c r="U100" i="35"/>
  <c r="S100" i="35"/>
  <c r="D100" i="35"/>
  <c r="AK100" i="35" s="1"/>
  <c r="AH99" i="35"/>
  <c r="AG99" i="35"/>
  <c r="L99" i="35"/>
  <c r="D99" i="35"/>
  <c r="AK98" i="35"/>
  <c r="X98" i="35"/>
  <c r="W98" i="35"/>
  <c r="U98" i="35"/>
  <c r="S98" i="35"/>
  <c r="AG97" i="35"/>
  <c r="X97" i="35"/>
  <c r="W97" i="35"/>
  <c r="S97" i="35"/>
  <c r="J97" i="35"/>
  <c r="D97" i="35"/>
  <c r="AK97" i="35" s="1"/>
  <c r="AG96" i="35"/>
  <c r="X96" i="35"/>
  <c r="W96" i="35"/>
  <c r="J96" i="35"/>
  <c r="D96" i="35"/>
  <c r="AK96" i="35" s="1"/>
  <c r="AG95" i="35"/>
  <c r="X95" i="35"/>
  <c r="L95" i="35"/>
  <c r="D95" i="35"/>
  <c r="AK94" i="35"/>
  <c r="AG94" i="35"/>
  <c r="X94" i="35"/>
  <c r="U94" i="35"/>
  <c r="S94" i="35"/>
  <c r="L94" i="35"/>
  <c r="AG93" i="35"/>
  <c r="X93" i="35"/>
  <c r="W93" i="35"/>
  <c r="J93" i="35"/>
  <c r="G93" i="35"/>
  <c r="D93" i="35"/>
  <c r="AK93" i="35" s="1"/>
  <c r="AK92" i="35"/>
  <c r="X92" i="35"/>
  <c r="S92" i="35"/>
  <c r="AK91" i="35"/>
  <c r="AG91" i="35"/>
  <c r="X91" i="35"/>
  <c r="U91" i="35"/>
  <c r="AK90" i="35"/>
  <c r="X90" i="35"/>
  <c r="S90" i="35"/>
  <c r="AH89" i="35"/>
  <c r="AG89" i="35"/>
  <c r="D89" i="35"/>
  <c r="AK89" i="35" s="1"/>
  <c r="AK88" i="35"/>
  <c r="AH88" i="35"/>
  <c r="AG88" i="35"/>
  <c r="AG87" i="35"/>
  <c r="X87" i="35"/>
  <c r="U87" i="35"/>
  <c r="S87" i="35"/>
  <c r="D87" i="35"/>
  <c r="AK87" i="35" s="1"/>
  <c r="AK86" i="35"/>
  <c r="X86" i="35"/>
  <c r="S86" i="35"/>
  <c r="AK85" i="35"/>
  <c r="X85" i="35"/>
  <c r="U85" i="35"/>
  <c r="S85" i="35"/>
  <c r="AK84" i="35"/>
  <c r="X84" i="35"/>
  <c r="S84" i="35"/>
  <c r="AK83" i="35"/>
  <c r="X83" i="35"/>
  <c r="U83" i="35"/>
  <c r="S83" i="35"/>
  <c r="AK82" i="35"/>
  <c r="AF82" i="35"/>
  <c r="X82" i="35"/>
  <c r="U82" i="35"/>
  <c r="S82" i="35"/>
  <c r="AK81" i="35"/>
  <c r="X81" i="35"/>
  <c r="W81" i="35"/>
  <c r="S81" i="35"/>
  <c r="AG80" i="35"/>
  <c r="X80" i="35"/>
  <c r="U80" i="35"/>
  <c r="D80" i="35"/>
  <c r="AG79" i="35"/>
  <c r="X79" i="35"/>
  <c r="U79" i="35"/>
  <c r="D79" i="35"/>
  <c r="AK79" i="35" s="1"/>
  <c r="AK78" i="35"/>
  <c r="AH78" i="35"/>
  <c r="AG78" i="35"/>
  <c r="AG77" i="35"/>
  <c r="X77" i="35"/>
  <c r="W77" i="35"/>
  <c r="D77" i="35"/>
  <c r="AK76" i="35"/>
  <c r="AG76" i="35"/>
  <c r="X76" i="35"/>
  <c r="U76" i="35"/>
  <c r="AG75" i="35"/>
  <c r="X75" i="35"/>
  <c r="U75" i="35"/>
  <c r="D75" i="35"/>
  <c r="AK74" i="35"/>
  <c r="AG74" i="35"/>
  <c r="X74" i="35"/>
  <c r="W74" i="35"/>
  <c r="T74" i="35"/>
  <c r="AK73" i="35"/>
  <c r="X73" i="35"/>
  <c r="S73" i="35"/>
  <c r="AG72" i="35"/>
  <c r="X72" i="35"/>
  <c r="U72" i="35"/>
  <c r="S72" i="35"/>
  <c r="D72" i="35"/>
  <c r="AK72" i="35" s="1"/>
  <c r="AK71" i="35"/>
  <c r="X71" i="35"/>
  <c r="U71" i="35"/>
  <c r="AK70" i="35"/>
  <c r="X70" i="35"/>
  <c r="S70" i="35"/>
  <c r="AK69" i="35"/>
  <c r="AI69" i="35"/>
  <c r="AK68" i="35"/>
  <c r="X68" i="35"/>
  <c r="W68" i="35"/>
  <c r="U68" i="35"/>
  <c r="AK67" i="35"/>
  <c r="AH67" i="35"/>
  <c r="AG67" i="35"/>
  <c r="AK66" i="35"/>
  <c r="X66" i="35"/>
  <c r="U66" i="35"/>
  <c r="S66" i="35"/>
  <c r="AK65" i="35"/>
  <c r="X65" i="35"/>
  <c r="S65" i="35"/>
  <c r="AK64" i="35"/>
  <c r="X64" i="35"/>
  <c r="U64" i="35"/>
  <c r="S64" i="35"/>
  <c r="AK63" i="35"/>
  <c r="X63" i="35"/>
  <c r="W63" i="35"/>
  <c r="U63" i="35"/>
  <c r="AK62" i="35"/>
  <c r="AF62" i="35"/>
  <c r="X62" i="35"/>
  <c r="W62" i="35"/>
  <c r="U62" i="35"/>
  <c r="AK61" i="35"/>
  <c r="X61" i="35"/>
  <c r="W61" i="35"/>
  <c r="U61" i="35"/>
  <c r="AG60" i="35"/>
  <c r="X60" i="35"/>
  <c r="W60" i="35"/>
  <c r="U60" i="35"/>
  <c r="S60" i="35"/>
  <c r="D60" i="35"/>
  <c r="AK60" i="35" s="1"/>
  <c r="AK59" i="35"/>
  <c r="AE59" i="35"/>
  <c r="X59" i="35"/>
  <c r="R59" i="35"/>
  <c r="AK58" i="35"/>
  <c r="AG58" i="35"/>
  <c r="X58" i="35"/>
  <c r="AH57" i="35"/>
  <c r="AG57" i="35"/>
  <c r="T57" i="35"/>
  <c r="L57" i="35"/>
  <c r="D57" i="35"/>
  <c r="AH56" i="35"/>
  <c r="AG56" i="35"/>
  <c r="AF56" i="35"/>
  <c r="T56" i="35"/>
  <c r="S56" i="35"/>
  <c r="L56" i="35"/>
  <c r="D56" i="35"/>
  <c r="AK56" i="35" s="1"/>
  <c r="AK55" i="35"/>
  <c r="AI55" i="35"/>
  <c r="AH54" i="35"/>
  <c r="AF54" i="35"/>
  <c r="T54" i="35"/>
  <c r="G54" i="35"/>
  <c r="D54" i="35"/>
  <c r="AK54" i="35" s="1"/>
  <c r="X53" i="35"/>
  <c r="R53" i="35"/>
  <c r="D53" i="35"/>
  <c r="AK53" i="35" s="1"/>
  <c r="X52" i="35"/>
  <c r="T52" i="35"/>
  <c r="R52" i="35"/>
  <c r="D52" i="35"/>
  <c r="AK52" i="35" s="1"/>
  <c r="AG51" i="35"/>
  <c r="X51" i="35"/>
  <c r="U51" i="35"/>
  <c r="S51" i="35"/>
  <c r="D51" i="35"/>
  <c r="AG50" i="35"/>
  <c r="X50" i="35"/>
  <c r="W50" i="35"/>
  <c r="U50" i="35"/>
  <c r="S50" i="35"/>
  <c r="D50" i="35"/>
  <c r="AK50" i="35" s="1"/>
  <c r="AK49" i="35"/>
  <c r="AH49" i="35"/>
  <c r="AG49" i="35"/>
  <c r="AG48" i="35"/>
  <c r="X48" i="35"/>
  <c r="O48" i="35"/>
  <c r="O173" i="35" s="1"/>
  <c r="L48" i="35"/>
  <c r="D48" i="35"/>
  <c r="AK48" i="35" s="1"/>
  <c r="AK47" i="35"/>
  <c r="AH47" i="35"/>
  <c r="AG47" i="35"/>
  <c r="AK46" i="35"/>
  <c r="AI46" i="35"/>
  <c r="AK45" i="35"/>
  <c r="AI45" i="35"/>
  <c r="AK44" i="35"/>
  <c r="AI44" i="35"/>
  <c r="AH43" i="35"/>
  <c r="AG43" i="35"/>
  <c r="L43" i="35"/>
  <c r="G43" i="35"/>
  <c r="D43" i="35"/>
  <c r="AK42" i="35"/>
  <c r="X42" i="35"/>
  <c r="W42" i="35"/>
  <c r="J42" i="35"/>
  <c r="AG41" i="35"/>
  <c r="X41" i="35"/>
  <c r="W41" i="35"/>
  <c r="D41" i="35"/>
  <c r="AG40" i="35"/>
  <c r="X40" i="35"/>
  <c r="D40" i="35"/>
  <c r="AK40" i="35" s="1"/>
  <c r="AK39" i="35"/>
  <c r="X39" i="35"/>
  <c r="S39" i="35"/>
  <c r="AG38" i="35"/>
  <c r="X38" i="35"/>
  <c r="U38" i="35"/>
  <c r="S38" i="35"/>
  <c r="D38" i="35"/>
  <c r="AK38" i="35" s="1"/>
  <c r="AK37" i="35"/>
  <c r="X37" i="35"/>
  <c r="U37" i="35"/>
  <c r="S37" i="35"/>
  <c r="AK36" i="35"/>
  <c r="AG36" i="35"/>
  <c r="AE36" i="35"/>
  <c r="W36" i="35"/>
  <c r="AK35" i="35"/>
  <c r="X35" i="35"/>
  <c r="W35" i="35"/>
  <c r="U35" i="35"/>
  <c r="AK34" i="35"/>
  <c r="AG34" i="35"/>
  <c r="X34" i="35"/>
  <c r="U34" i="35"/>
  <c r="AK33" i="35"/>
  <c r="AG33" i="35"/>
  <c r="X33" i="35"/>
  <c r="W33" i="35"/>
  <c r="U33" i="35"/>
  <c r="AK32" i="35"/>
  <c r="AG32" i="35"/>
  <c r="X32" i="35"/>
  <c r="R32" i="35"/>
  <c r="G32" i="35"/>
  <c r="AK31" i="35"/>
  <c r="AI31" i="35"/>
  <c r="AK30" i="35"/>
  <c r="AI30" i="35"/>
  <c r="AK29" i="35"/>
  <c r="X29" i="35"/>
  <c r="W29" i="35"/>
  <c r="U29" i="35"/>
  <c r="AK28" i="35"/>
  <c r="X28" i="35"/>
  <c r="W28" i="35"/>
  <c r="U28" i="35"/>
  <c r="AG27" i="35"/>
  <c r="X27" i="35"/>
  <c r="W27" i="35"/>
  <c r="U27" i="35"/>
  <c r="D27" i="35"/>
  <c r="AK27" i="35" s="1"/>
  <c r="AG26" i="35"/>
  <c r="AF26" i="35"/>
  <c r="X26" i="35"/>
  <c r="W26" i="35"/>
  <c r="U26" i="35"/>
  <c r="D26" i="35"/>
  <c r="AK26" i="35" s="1"/>
  <c r="AK25" i="35"/>
  <c r="X25" i="35"/>
  <c r="W25" i="35"/>
  <c r="U25" i="35"/>
  <c r="AG24" i="35"/>
  <c r="X24" i="35"/>
  <c r="W24" i="35"/>
  <c r="U24" i="35"/>
  <c r="D24" i="35"/>
  <c r="AK23" i="35"/>
  <c r="AG23" i="35"/>
  <c r="AF23" i="35"/>
  <c r="X23" i="35"/>
  <c r="U23" i="35"/>
  <c r="S23" i="35"/>
  <c r="R23" i="35"/>
  <c r="AG22" i="35"/>
  <c r="X22" i="35"/>
  <c r="W22" i="35"/>
  <c r="U22" i="35"/>
  <c r="G22" i="35"/>
  <c r="D22" i="35"/>
  <c r="AK22" i="35" s="1"/>
  <c r="AK21" i="35"/>
  <c r="X21" i="35"/>
  <c r="W21" i="35"/>
  <c r="U21" i="35"/>
  <c r="AK20" i="35"/>
  <c r="X20" i="35"/>
  <c r="W20" i="35"/>
  <c r="U20" i="35"/>
  <c r="AK19" i="35"/>
  <c r="X19" i="35"/>
  <c r="W19" i="35"/>
  <c r="U19" i="35"/>
  <c r="AK18" i="35"/>
  <c r="AE18" i="35"/>
  <c r="X18" i="35"/>
  <c r="AK17" i="35"/>
  <c r="W17" i="35"/>
  <c r="U17" i="35"/>
  <c r="AK16" i="35"/>
  <c r="X16" i="35"/>
  <c r="AI16" i="35" s="1"/>
  <c r="AK15" i="35"/>
  <c r="AI15" i="35"/>
  <c r="AK14" i="35"/>
  <c r="AI14" i="35"/>
  <c r="AK13" i="35"/>
  <c r="AE13" i="35"/>
  <c r="X13" i="35"/>
  <c r="W13" i="35"/>
  <c r="S13" i="35"/>
  <c r="AI89" i="35" l="1"/>
  <c r="AI63" i="35"/>
  <c r="AI100" i="35"/>
  <c r="AI117" i="35"/>
  <c r="AI122" i="35"/>
  <c r="AI124" i="35"/>
  <c r="AI49" i="35"/>
  <c r="AI17" i="35"/>
  <c r="AI32" i="35"/>
  <c r="AI42" i="35"/>
  <c r="AI90" i="35"/>
  <c r="AI81" i="35"/>
  <c r="AI85" i="35"/>
  <c r="AI86" i="35"/>
  <c r="AI88" i="35"/>
  <c r="AI108" i="35"/>
  <c r="AI67" i="35"/>
  <c r="AI71" i="35"/>
  <c r="AI72" i="35"/>
  <c r="AI73" i="35"/>
  <c r="AI78" i="35"/>
  <c r="AI84" i="35"/>
  <c r="AI106" i="35"/>
  <c r="L173" i="35"/>
  <c r="AI39" i="35"/>
  <c r="J173" i="35"/>
  <c r="X173" i="35"/>
  <c r="AI19" i="35"/>
  <c r="AI21" i="35"/>
  <c r="AI36" i="35"/>
  <c r="AI41" i="35"/>
  <c r="AI65" i="35"/>
  <c r="AI116" i="35"/>
  <c r="AI28" i="35"/>
  <c r="AI87" i="35"/>
  <c r="AI94" i="35"/>
  <c r="AE173" i="35"/>
  <c r="AI25" i="35"/>
  <c r="AI26" i="35"/>
  <c r="AI38" i="35"/>
  <c r="AI50" i="35"/>
  <c r="AI58" i="35"/>
  <c r="AI59" i="35"/>
  <c r="AI102" i="35"/>
  <c r="AI115" i="35"/>
  <c r="AK41" i="35"/>
  <c r="U173" i="35"/>
  <c r="AI18" i="35"/>
  <c r="G173" i="35"/>
  <c r="AG173" i="35"/>
  <c r="AI23" i="35"/>
  <c r="AI27" i="35"/>
  <c r="R173" i="35"/>
  <c r="AI33" i="35"/>
  <c r="AI37" i="35"/>
  <c r="AI53" i="35"/>
  <c r="AI56" i="35"/>
  <c r="AI64" i="35"/>
  <c r="AI66" i="35"/>
  <c r="AI70" i="35"/>
  <c r="AI74" i="35"/>
  <c r="AI82" i="35"/>
  <c r="AI91" i="35"/>
  <c r="AI92" i="35"/>
  <c r="AI95" i="35"/>
  <c r="AK95" i="35"/>
  <c r="AI98" i="35"/>
  <c r="AI101" i="35"/>
  <c r="AI107" i="35"/>
  <c r="AK107" i="35"/>
  <c r="AI120" i="35"/>
  <c r="AI13" i="35"/>
  <c r="AI24" i="35"/>
  <c r="AI29" i="35"/>
  <c r="AI35" i="35"/>
  <c r="AI43" i="35"/>
  <c r="AI48" i="35"/>
  <c r="AI51" i="35"/>
  <c r="T173" i="35"/>
  <c r="AI57" i="35"/>
  <c r="AI60" i="35"/>
  <c r="AI75" i="35"/>
  <c r="AI77" i="35"/>
  <c r="AK77" i="35"/>
  <c r="AI83" i="35"/>
  <c r="AI99" i="35"/>
  <c r="AK99" i="35"/>
  <c r="AI103" i="35"/>
  <c r="AI114" i="35"/>
  <c r="AI118" i="35"/>
  <c r="AI22" i="35"/>
  <c r="W173" i="35"/>
  <c r="AI20" i="35"/>
  <c r="AF173" i="35"/>
  <c r="AK24" i="35"/>
  <c r="AI34" i="35"/>
  <c r="AI40" i="35"/>
  <c r="AK43" i="35"/>
  <c r="AI47" i="35"/>
  <c r="AK51" i="35"/>
  <c r="AK57" i="35"/>
  <c r="AI61" i="35"/>
  <c r="AI62" i="35"/>
  <c r="AI68" i="35"/>
  <c r="AI76" i="35"/>
  <c r="AI80" i="35"/>
  <c r="AK80" i="35"/>
  <c r="AI109" i="35"/>
  <c r="AI110" i="35"/>
  <c r="AI111" i="35"/>
  <c r="AI112" i="35"/>
  <c r="AK112" i="35"/>
  <c r="AI119" i="35"/>
  <c r="AI121" i="35"/>
  <c r="AH173" i="35"/>
  <c r="AI52" i="35"/>
  <c r="AI54" i="35"/>
  <c r="AK75" i="35"/>
  <c r="AI79" i="35"/>
  <c r="AI93" i="35"/>
  <c r="AI96" i="35"/>
  <c r="AI97" i="35"/>
  <c r="AI104" i="35"/>
  <c r="AI105" i="35"/>
  <c r="AK122" i="35"/>
  <c r="S173" i="35"/>
  <c r="D173" i="35"/>
  <c r="AI113" i="35"/>
  <c r="AI173" i="35" l="1"/>
  <c r="AK173" i="35"/>
  <c r="AK157" i="34" l="1"/>
  <c r="AI157" i="34"/>
  <c r="AK156" i="34"/>
  <c r="AI156" i="34"/>
  <c r="I174" i="34" l="1"/>
  <c r="E174" i="34"/>
  <c r="AK124" i="34"/>
  <c r="AK125" i="34"/>
  <c r="AK126" i="34"/>
  <c r="AK127" i="34"/>
  <c r="AK128" i="34"/>
  <c r="AK129" i="34"/>
  <c r="AK130" i="34"/>
  <c r="AK131" i="34"/>
  <c r="AK132" i="34"/>
  <c r="AK133" i="34"/>
  <c r="AK134" i="34"/>
  <c r="AK135" i="34"/>
  <c r="AK136" i="34"/>
  <c r="AK137" i="34"/>
  <c r="AK138" i="34"/>
  <c r="AK139" i="34"/>
  <c r="AK140" i="34"/>
  <c r="AK141" i="34"/>
  <c r="AK142" i="34"/>
  <c r="AK143" i="34"/>
  <c r="AK144" i="34"/>
  <c r="AK145" i="34"/>
  <c r="AK146" i="34"/>
  <c r="AK147" i="34"/>
  <c r="AK148" i="34"/>
  <c r="AK149" i="34"/>
  <c r="AK150" i="34"/>
  <c r="AK151" i="34"/>
  <c r="AK152" i="34"/>
  <c r="AK153" i="34"/>
  <c r="AK154" i="34"/>
  <c r="AK155" i="34"/>
  <c r="AK158" i="34"/>
  <c r="AK159" i="34"/>
  <c r="AK160" i="34"/>
  <c r="AK161" i="34"/>
  <c r="AK162" i="34"/>
  <c r="AK163" i="34"/>
  <c r="AK164" i="34"/>
  <c r="AK165" i="34"/>
  <c r="AK166" i="34"/>
  <c r="AK167" i="34"/>
  <c r="AK168" i="34"/>
  <c r="AK169" i="34"/>
  <c r="AK170" i="34"/>
  <c r="AK171" i="34"/>
  <c r="AK172" i="34"/>
  <c r="AK173" i="34"/>
  <c r="AI124" i="34"/>
  <c r="AI125" i="34"/>
  <c r="AI126" i="34"/>
  <c r="AI127" i="34"/>
  <c r="AI128" i="34"/>
  <c r="AI129" i="34"/>
  <c r="AI130" i="34"/>
  <c r="AI131" i="34"/>
  <c r="AI132" i="34"/>
  <c r="AI133" i="34"/>
  <c r="AI134" i="34"/>
  <c r="AI135" i="34"/>
  <c r="AI136" i="34"/>
  <c r="AI137" i="34"/>
  <c r="AI138" i="34"/>
  <c r="AI139" i="34"/>
  <c r="AI140" i="34"/>
  <c r="AI141" i="34"/>
  <c r="AI142" i="34"/>
  <c r="AI143" i="34"/>
  <c r="AI144" i="34"/>
  <c r="AI145" i="34"/>
  <c r="AI146" i="34"/>
  <c r="AI147" i="34"/>
  <c r="AI148" i="34"/>
  <c r="AI149" i="34"/>
  <c r="AI150" i="34"/>
  <c r="AI151" i="34"/>
  <c r="AI152" i="34"/>
  <c r="AI153" i="34"/>
  <c r="AI154" i="34"/>
  <c r="AI155" i="34"/>
  <c r="AI158" i="34"/>
  <c r="AI159" i="34"/>
  <c r="AI160" i="34"/>
  <c r="AI161" i="34"/>
  <c r="AI162" i="34"/>
  <c r="AI163" i="34"/>
  <c r="AI164" i="34"/>
  <c r="AI165" i="34"/>
  <c r="AI166" i="34"/>
  <c r="AI167" i="34"/>
  <c r="AI168" i="34"/>
  <c r="AI169" i="34"/>
  <c r="AI170" i="34"/>
  <c r="AI171" i="34"/>
  <c r="AI172" i="34"/>
  <c r="AI173" i="34"/>
  <c r="AK123" i="34"/>
  <c r="AI123" i="34"/>
  <c r="AJ174" i="34"/>
  <c r="AH174" i="34"/>
  <c r="AD174" i="34"/>
  <c r="AC174" i="34"/>
  <c r="AB174" i="34"/>
  <c r="AA174" i="34"/>
  <c r="Z174" i="34"/>
  <c r="Y174" i="34"/>
  <c r="V174" i="34"/>
  <c r="Q174" i="34"/>
  <c r="P174" i="34"/>
  <c r="O174" i="34"/>
  <c r="N174" i="34"/>
  <c r="M174" i="34"/>
  <c r="K174" i="34"/>
  <c r="H174" i="34"/>
  <c r="F174" i="34"/>
  <c r="AK122" i="34"/>
  <c r="AI122" i="34"/>
  <c r="AG121" i="34"/>
  <c r="X121" i="34"/>
  <c r="W121" i="34"/>
  <c r="T121" i="34"/>
  <c r="J121" i="34"/>
  <c r="D121" i="34"/>
  <c r="AK120" i="34"/>
  <c r="X120" i="34"/>
  <c r="S120" i="34"/>
  <c r="AG119" i="34"/>
  <c r="X119" i="34"/>
  <c r="S119" i="34"/>
  <c r="D119" i="34"/>
  <c r="AK119" i="34" s="1"/>
  <c r="AK118" i="34"/>
  <c r="X118" i="34"/>
  <c r="S118" i="34"/>
  <c r="AG117" i="34"/>
  <c r="T117" i="34"/>
  <c r="G117" i="34"/>
  <c r="D117" i="34"/>
  <c r="AK117" i="34" s="1"/>
  <c r="AK116" i="34"/>
  <c r="AG116" i="34"/>
  <c r="AI116" i="34" s="1"/>
  <c r="AG115" i="34"/>
  <c r="X115" i="34"/>
  <c r="U115" i="34"/>
  <c r="D115" i="34"/>
  <c r="AK115" i="34" s="1"/>
  <c r="AG114" i="34"/>
  <c r="X114" i="34"/>
  <c r="W114" i="34"/>
  <c r="S114" i="34"/>
  <c r="J114" i="34"/>
  <c r="D114" i="34"/>
  <c r="AK114" i="34" s="1"/>
  <c r="AG113" i="34"/>
  <c r="X113" i="34"/>
  <c r="U113" i="34"/>
  <c r="D113" i="34"/>
  <c r="AK113" i="34" s="1"/>
  <c r="AG112" i="34"/>
  <c r="X112" i="34"/>
  <c r="W112" i="34"/>
  <c r="U112" i="34"/>
  <c r="S112" i="34"/>
  <c r="R112" i="34"/>
  <c r="G112" i="34"/>
  <c r="D112" i="34"/>
  <c r="AK112" i="34" s="1"/>
  <c r="AK111" i="34"/>
  <c r="X111" i="34"/>
  <c r="S111" i="34"/>
  <c r="AK110" i="34"/>
  <c r="AG110" i="34"/>
  <c r="L110" i="34"/>
  <c r="AK109" i="34"/>
  <c r="X109" i="34"/>
  <c r="S109" i="34"/>
  <c r="AG108" i="34"/>
  <c r="X108" i="34"/>
  <c r="U108" i="34"/>
  <c r="D108" i="34"/>
  <c r="AK108" i="34" s="1"/>
  <c r="AK107" i="34"/>
  <c r="X107" i="34"/>
  <c r="S107" i="34"/>
  <c r="AG106" i="34"/>
  <c r="X106" i="34"/>
  <c r="W106" i="34"/>
  <c r="T106" i="34"/>
  <c r="J106" i="34"/>
  <c r="D106" i="34"/>
  <c r="AK106" i="34" s="1"/>
  <c r="AG105" i="34"/>
  <c r="X105" i="34"/>
  <c r="W105" i="34"/>
  <c r="J105" i="34"/>
  <c r="D105" i="34"/>
  <c r="AK105" i="34" s="1"/>
  <c r="AG104" i="34"/>
  <c r="L104" i="34"/>
  <c r="D104" i="34"/>
  <c r="AG103" i="34"/>
  <c r="X103" i="34"/>
  <c r="W103" i="34"/>
  <c r="U103" i="34"/>
  <c r="S103" i="34"/>
  <c r="D103" i="34"/>
  <c r="AK102" i="34"/>
  <c r="X102" i="34"/>
  <c r="U102" i="34"/>
  <c r="S102" i="34"/>
  <c r="AK101" i="34"/>
  <c r="X101" i="34"/>
  <c r="U101" i="34"/>
  <c r="S101" i="34"/>
  <c r="AG100" i="34"/>
  <c r="L100" i="34"/>
  <c r="D100" i="34"/>
  <c r="AK100" i="34" s="1"/>
  <c r="AG99" i="34"/>
  <c r="X99" i="34"/>
  <c r="W99" i="34"/>
  <c r="U99" i="34"/>
  <c r="S99" i="34"/>
  <c r="R99" i="34"/>
  <c r="G99" i="34"/>
  <c r="D99" i="34"/>
  <c r="AG98" i="34"/>
  <c r="X98" i="34"/>
  <c r="W98" i="34"/>
  <c r="U98" i="34"/>
  <c r="S98" i="34"/>
  <c r="D98" i="34"/>
  <c r="AG97" i="34"/>
  <c r="X97" i="34"/>
  <c r="W97" i="34"/>
  <c r="J97" i="34"/>
  <c r="D97" i="34"/>
  <c r="AG96" i="34"/>
  <c r="X96" i="34"/>
  <c r="W96" i="34"/>
  <c r="S96" i="34"/>
  <c r="J96" i="34"/>
  <c r="D96" i="34"/>
  <c r="AG95" i="34"/>
  <c r="X95" i="34"/>
  <c r="L95" i="34"/>
  <c r="D95" i="34"/>
  <c r="AG94" i="34"/>
  <c r="X94" i="34"/>
  <c r="U94" i="34"/>
  <c r="S94" i="34"/>
  <c r="L94" i="34"/>
  <c r="D94" i="34"/>
  <c r="AK94" i="34" s="1"/>
  <c r="AG93" i="34"/>
  <c r="X93" i="34"/>
  <c r="W93" i="34"/>
  <c r="J93" i="34"/>
  <c r="D93" i="34"/>
  <c r="AK93" i="34" s="1"/>
  <c r="AK92" i="34"/>
  <c r="X92" i="34"/>
  <c r="S92" i="34"/>
  <c r="AK91" i="34"/>
  <c r="AG91" i="34"/>
  <c r="X91" i="34"/>
  <c r="U91" i="34"/>
  <c r="AK90" i="34"/>
  <c r="X90" i="34"/>
  <c r="S90" i="34"/>
  <c r="AK89" i="34"/>
  <c r="AG89" i="34"/>
  <c r="AI89" i="34" s="1"/>
  <c r="AK88" i="34"/>
  <c r="AG88" i="34"/>
  <c r="AI88" i="34" s="1"/>
  <c r="AK87" i="34"/>
  <c r="X87" i="34"/>
  <c r="U87" i="34"/>
  <c r="S87" i="34"/>
  <c r="AK86" i="34"/>
  <c r="X86" i="34"/>
  <c r="S86" i="34"/>
  <c r="AK85" i="34"/>
  <c r="X85" i="34"/>
  <c r="U85" i="34"/>
  <c r="S85" i="34"/>
  <c r="AK84" i="34"/>
  <c r="X84" i="34"/>
  <c r="S84" i="34"/>
  <c r="AK83" i="34"/>
  <c r="X83" i="34"/>
  <c r="S83" i="34"/>
  <c r="AK82" i="34"/>
  <c r="X82" i="34"/>
  <c r="U82" i="34"/>
  <c r="S82" i="34"/>
  <c r="AK81" i="34"/>
  <c r="X81" i="34"/>
  <c r="S81" i="34"/>
  <c r="AK80" i="34"/>
  <c r="AG80" i="34"/>
  <c r="X80" i="34"/>
  <c r="U80" i="34"/>
  <c r="AK79" i="34"/>
  <c r="AG79" i="34"/>
  <c r="X79" i="34"/>
  <c r="U79" i="34"/>
  <c r="AG78" i="34"/>
  <c r="D78" i="34"/>
  <c r="AG77" i="34"/>
  <c r="X77" i="34"/>
  <c r="W77" i="34"/>
  <c r="T77" i="34"/>
  <c r="S77" i="34"/>
  <c r="J77" i="34"/>
  <c r="D77" i="34"/>
  <c r="AK77" i="34" s="1"/>
  <c r="AK76" i="34"/>
  <c r="AG76" i="34"/>
  <c r="X76" i="34"/>
  <c r="U76" i="34"/>
  <c r="AK75" i="34"/>
  <c r="AG75" i="34"/>
  <c r="X75" i="34"/>
  <c r="U75" i="34"/>
  <c r="AK74" i="34"/>
  <c r="AG74" i="34"/>
  <c r="X74" i="34"/>
  <c r="T74" i="34"/>
  <c r="R74" i="34"/>
  <c r="AK73" i="34"/>
  <c r="X73" i="34"/>
  <c r="S73" i="34"/>
  <c r="AK72" i="34"/>
  <c r="X72" i="34"/>
  <c r="U72" i="34"/>
  <c r="S72" i="34"/>
  <c r="AG71" i="34"/>
  <c r="X71" i="34"/>
  <c r="W71" i="34"/>
  <c r="U71" i="34"/>
  <c r="S71" i="34"/>
  <c r="D71" i="34"/>
  <c r="AK71" i="34" s="1"/>
  <c r="AK70" i="34"/>
  <c r="S70" i="34"/>
  <c r="AI70" i="34" s="1"/>
  <c r="AK69" i="34"/>
  <c r="AI69" i="34"/>
  <c r="AK68" i="34"/>
  <c r="X68" i="34"/>
  <c r="W68" i="34"/>
  <c r="U68" i="34"/>
  <c r="AK67" i="34"/>
  <c r="AG67" i="34"/>
  <c r="AI67" i="34" s="1"/>
  <c r="AK66" i="34"/>
  <c r="X66" i="34"/>
  <c r="U66" i="34"/>
  <c r="S66" i="34"/>
  <c r="AK65" i="34"/>
  <c r="X65" i="34"/>
  <c r="W65" i="34"/>
  <c r="S65" i="34"/>
  <c r="AK64" i="34"/>
  <c r="X64" i="34"/>
  <c r="W64" i="34"/>
  <c r="S64" i="34"/>
  <c r="AK63" i="34"/>
  <c r="X63" i="34"/>
  <c r="W63" i="34"/>
  <c r="U63" i="34"/>
  <c r="AK62" i="34"/>
  <c r="X62" i="34"/>
  <c r="W62" i="34"/>
  <c r="U62" i="34"/>
  <c r="AK61" i="34"/>
  <c r="X61" i="34"/>
  <c r="W61" i="34"/>
  <c r="U61" i="34"/>
  <c r="AK60" i="34"/>
  <c r="AG60" i="34"/>
  <c r="X60" i="34"/>
  <c r="W60" i="34"/>
  <c r="S60" i="34"/>
  <c r="AK59" i="34"/>
  <c r="X59" i="34"/>
  <c r="R59" i="34"/>
  <c r="AK58" i="34"/>
  <c r="AG58" i="34"/>
  <c r="X58" i="34"/>
  <c r="G58" i="34"/>
  <c r="AG57" i="34"/>
  <c r="T57" i="34"/>
  <c r="L57" i="34"/>
  <c r="D57" i="34"/>
  <c r="AK57" i="34" s="1"/>
  <c r="AG56" i="34"/>
  <c r="T56" i="34"/>
  <c r="S56" i="34"/>
  <c r="L56" i="34"/>
  <c r="D56" i="34"/>
  <c r="AK56" i="34" s="1"/>
  <c r="AG55" i="34"/>
  <c r="T55" i="34"/>
  <c r="S55" i="34"/>
  <c r="L55" i="34"/>
  <c r="D55" i="34"/>
  <c r="AK55" i="34" s="1"/>
  <c r="T54" i="34"/>
  <c r="G54" i="34"/>
  <c r="D54" i="34"/>
  <c r="AK54" i="34" s="1"/>
  <c r="AK53" i="34"/>
  <c r="X53" i="34"/>
  <c r="T53" i="34"/>
  <c r="AK52" i="34"/>
  <c r="X52" i="34"/>
  <c r="R52" i="34"/>
  <c r="AG51" i="34"/>
  <c r="X51" i="34"/>
  <c r="W51" i="34"/>
  <c r="U51" i="34"/>
  <c r="R51" i="34"/>
  <c r="D51" i="34"/>
  <c r="AK51" i="34" s="1"/>
  <c r="AG50" i="34"/>
  <c r="X50" i="34"/>
  <c r="W50" i="34"/>
  <c r="U50" i="34"/>
  <c r="S50" i="34"/>
  <c r="D50" i="34"/>
  <c r="AK50" i="34" s="1"/>
  <c r="AK49" i="34"/>
  <c r="AG49" i="34"/>
  <c r="AI49" i="34" s="1"/>
  <c r="AG48" i="34"/>
  <c r="X48" i="34"/>
  <c r="S48" i="34"/>
  <c r="G48" i="34"/>
  <c r="D48" i="34"/>
  <c r="AK47" i="34"/>
  <c r="AG47" i="34"/>
  <c r="AI47" i="34" s="1"/>
  <c r="AK46" i="34"/>
  <c r="AI46" i="34"/>
  <c r="AG45" i="34"/>
  <c r="AF45" i="34"/>
  <c r="X45" i="34"/>
  <c r="L45" i="34"/>
  <c r="D45" i="34"/>
  <c r="AG44" i="34"/>
  <c r="X44" i="34"/>
  <c r="W44" i="34"/>
  <c r="T44" i="34"/>
  <c r="J44" i="34"/>
  <c r="D44" i="34"/>
  <c r="AK44" i="34" s="1"/>
  <c r="AG43" i="34"/>
  <c r="AF43" i="34"/>
  <c r="L43" i="34"/>
  <c r="G43" i="34"/>
  <c r="D43" i="34"/>
  <c r="AG42" i="34"/>
  <c r="X42" i="34"/>
  <c r="W42" i="34"/>
  <c r="J42" i="34"/>
  <c r="D42" i="34"/>
  <c r="AK42" i="34" s="1"/>
  <c r="AK41" i="34"/>
  <c r="X41" i="34"/>
  <c r="W41" i="34"/>
  <c r="T41" i="34"/>
  <c r="AG40" i="34"/>
  <c r="X40" i="34"/>
  <c r="D40" i="34"/>
  <c r="AK40" i="34" s="1"/>
  <c r="AK39" i="34"/>
  <c r="AF39" i="34"/>
  <c r="X39" i="34"/>
  <c r="S39" i="34"/>
  <c r="AK38" i="34"/>
  <c r="X38" i="34"/>
  <c r="U38" i="34"/>
  <c r="S38" i="34"/>
  <c r="AK37" i="34"/>
  <c r="X37" i="34"/>
  <c r="U37" i="34"/>
  <c r="S37" i="34"/>
  <c r="AG36" i="34"/>
  <c r="AE36" i="34"/>
  <c r="W36" i="34"/>
  <c r="D36" i="34"/>
  <c r="AK36" i="34" s="1"/>
  <c r="AK35" i="34"/>
  <c r="X35" i="34"/>
  <c r="W35" i="34"/>
  <c r="U35" i="34"/>
  <c r="AG34" i="34"/>
  <c r="X34" i="34"/>
  <c r="W34" i="34"/>
  <c r="U34" i="34"/>
  <c r="G34" i="34"/>
  <c r="D34" i="34"/>
  <c r="AK34" i="34" s="1"/>
  <c r="AG33" i="34"/>
  <c r="X33" i="34"/>
  <c r="U33" i="34"/>
  <c r="G33" i="34"/>
  <c r="D33" i="34"/>
  <c r="AK33" i="34" s="1"/>
  <c r="AK32" i="34"/>
  <c r="AG32" i="34"/>
  <c r="X32" i="34"/>
  <c r="R32" i="34"/>
  <c r="G32" i="34"/>
  <c r="AK31" i="34"/>
  <c r="X31" i="34"/>
  <c r="W31" i="34"/>
  <c r="U31" i="34"/>
  <c r="AK30" i="34"/>
  <c r="AI30" i="34"/>
  <c r="AK29" i="34"/>
  <c r="X29" i="34"/>
  <c r="W29" i="34"/>
  <c r="U29" i="34"/>
  <c r="AK28" i="34"/>
  <c r="X28" i="34"/>
  <c r="W28" i="34"/>
  <c r="U28" i="34"/>
  <c r="AK27" i="34"/>
  <c r="AG27" i="34"/>
  <c r="X27" i="34"/>
  <c r="W27" i="34"/>
  <c r="U27" i="34"/>
  <c r="AK26" i="34"/>
  <c r="AG26" i="34"/>
  <c r="X26" i="34"/>
  <c r="W26" i="34"/>
  <c r="U26" i="34"/>
  <c r="AK25" i="34"/>
  <c r="AG25" i="34"/>
  <c r="X25" i="34"/>
  <c r="W25" i="34"/>
  <c r="U25" i="34"/>
  <c r="AK24" i="34"/>
  <c r="X24" i="34"/>
  <c r="W24" i="34"/>
  <c r="U24" i="34"/>
  <c r="AK23" i="34"/>
  <c r="U23" i="34"/>
  <c r="AI23" i="34" s="1"/>
  <c r="AG22" i="34"/>
  <c r="X22" i="34"/>
  <c r="W22" i="34"/>
  <c r="U22" i="34"/>
  <c r="G22" i="34"/>
  <c r="D22" i="34"/>
  <c r="AK22" i="34" s="1"/>
  <c r="AK21" i="34"/>
  <c r="X21" i="34"/>
  <c r="W21" i="34"/>
  <c r="U21" i="34"/>
  <c r="AK20" i="34"/>
  <c r="X20" i="34"/>
  <c r="W20" i="34"/>
  <c r="U20" i="34"/>
  <c r="AK19" i="34"/>
  <c r="X19" i="34"/>
  <c r="W19" i="34"/>
  <c r="U19" i="34"/>
  <c r="AK18" i="34"/>
  <c r="AE18" i="34"/>
  <c r="X18" i="34"/>
  <c r="AK17" i="34"/>
  <c r="X17" i="34"/>
  <c r="W17" i="34"/>
  <c r="U17" i="34"/>
  <c r="AK16" i="34"/>
  <c r="X16" i="34"/>
  <c r="AI16" i="34" s="1"/>
  <c r="AK15" i="34"/>
  <c r="AI15" i="34"/>
  <c r="AG14" i="34"/>
  <c r="AF14" i="34"/>
  <c r="X14" i="34"/>
  <c r="W14" i="34"/>
  <c r="U14" i="34"/>
  <c r="S14" i="34"/>
  <c r="D14" i="34"/>
  <c r="AK14" i="34" s="1"/>
  <c r="AK13" i="34"/>
  <c r="AE13" i="34"/>
  <c r="X13" i="34"/>
  <c r="W13" i="34"/>
  <c r="S13" i="34"/>
  <c r="AI75" i="34" l="1"/>
  <c r="AI74" i="34"/>
  <c r="AI20" i="34"/>
  <c r="J174" i="34"/>
  <c r="AI52" i="34"/>
  <c r="AI65" i="34"/>
  <c r="AI71" i="34"/>
  <c r="AI21" i="34"/>
  <c r="AI26" i="34"/>
  <c r="AI111" i="34"/>
  <c r="AI76" i="34"/>
  <c r="AI50" i="34"/>
  <c r="AI19" i="34"/>
  <c r="AI41" i="34"/>
  <c r="AI110" i="34"/>
  <c r="AI29" i="34"/>
  <c r="AI37" i="34"/>
  <c r="AI73" i="34"/>
  <c r="AI84" i="34"/>
  <c r="AI104" i="34"/>
  <c r="AI107" i="34"/>
  <c r="AI109" i="34"/>
  <c r="AI43" i="34"/>
  <c r="AI25" i="34"/>
  <c r="AI34" i="34"/>
  <c r="AI53" i="34"/>
  <c r="AI63" i="34"/>
  <c r="AI72" i="34"/>
  <c r="AI80" i="34"/>
  <c r="AI81" i="34"/>
  <c r="AI118" i="34"/>
  <c r="AI13" i="34"/>
  <c r="AI14" i="34"/>
  <c r="AI24" i="34"/>
  <c r="AI31" i="34"/>
  <c r="AI40" i="34"/>
  <c r="AK43" i="34"/>
  <c r="AI56" i="34"/>
  <c r="AI60" i="34"/>
  <c r="AI64" i="34"/>
  <c r="AI83" i="34"/>
  <c r="AI87" i="34"/>
  <c r="AI91" i="34"/>
  <c r="AI94" i="34"/>
  <c r="AI99" i="34"/>
  <c r="AK99" i="34"/>
  <c r="AI100" i="34"/>
  <c r="AI17" i="34"/>
  <c r="AE174" i="34"/>
  <c r="AI28" i="34"/>
  <c r="T174" i="34"/>
  <c r="AI58" i="34"/>
  <c r="AI59" i="34"/>
  <c r="AI82" i="34"/>
  <c r="AI90" i="34"/>
  <c r="AI102" i="34"/>
  <c r="AI114" i="34"/>
  <c r="AI35" i="34"/>
  <c r="AI38" i="34"/>
  <c r="AI51" i="34"/>
  <c r="AI61" i="34"/>
  <c r="AI66" i="34"/>
  <c r="AI77" i="34"/>
  <c r="AI79" i="34"/>
  <c r="AI85" i="34"/>
  <c r="AI95" i="34"/>
  <c r="AK95" i="34"/>
  <c r="AI101" i="34"/>
  <c r="AI120" i="34"/>
  <c r="AI36" i="34"/>
  <c r="AK97" i="34"/>
  <c r="AI97" i="34"/>
  <c r="AK104" i="34"/>
  <c r="D174" i="34"/>
  <c r="AK174" i="34" s="1"/>
  <c r="W174" i="34"/>
  <c r="G174" i="34"/>
  <c r="AI32" i="34"/>
  <c r="AK45" i="34"/>
  <c r="AI45" i="34"/>
  <c r="AI96" i="34"/>
  <c r="AK98" i="34"/>
  <c r="AI98" i="34"/>
  <c r="AI103" i="34"/>
  <c r="AI105" i="34"/>
  <c r="AI108" i="34"/>
  <c r="X174" i="34"/>
  <c r="AF174" i="34"/>
  <c r="AI22" i="34"/>
  <c r="AI42" i="34"/>
  <c r="L174" i="34"/>
  <c r="AI44" i="34"/>
  <c r="AK48" i="34"/>
  <c r="AI48" i="34"/>
  <c r="AI55" i="34"/>
  <c r="AI117" i="34"/>
  <c r="AK121" i="34"/>
  <c r="AI121" i="34"/>
  <c r="R174" i="34"/>
  <c r="U174" i="34"/>
  <c r="AG174" i="34"/>
  <c r="AI18" i="34"/>
  <c r="AI27" i="34"/>
  <c r="AI33" i="34"/>
  <c r="AI39" i="34"/>
  <c r="S174" i="34"/>
  <c r="AI54" i="34"/>
  <c r="AI62" i="34"/>
  <c r="AI68" i="34"/>
  <c r="AK78" i="34"/>
  <c r="AI78" i="34"/>
  <c r="AI86" i="34"/>
  <c r="AI92" i="34"/>
  <c r="AI93" i="34"/>
  <c r="AK96" i="34"/>
  <c r="AK103" i="34"/>
  <c r="AI106" i="34"/>
  <c r="AI112" i="34"/>
  <c r="AI115" i="34"/>
  <c r="AI113" i="34"/>
  <c r="AI57" i="34"/>
  <c r="AI119" i="34"/>
  <c r="AI174" i="34" l="1"/>
  <c r="AK155" i="33" l="1"/>
  <c r="AK156" i="33"/>
  <c r="AK157" i="33"/>
  <c r="AK158" i="33"/>
  <c r="AK159" i="33"/>
  <c r="AK160" i="33"/>
  <c r="AK161" i="33"/>
  <c r="AK162" i="33"/>
  <c r="AK163" i="33"/>
  <c r="AK164" i="33"/>
  <c r="AK165" i="33"/>
  <c r="AK166" i="33"/>
  <c r="AK167" i="33"/>
  <c r="AI155" i="33"/>
  <c r="AI156" i="33"/>
  <c r="AI157" i="33"/>
  <c r="AI158" i="33"/>
  <c r="AI159" i="33"/>
  <c r="AI160" i="33"/>
  <c r="AI161" i="33"/>
  <c r="AI162" i="33"/>
  <c r="AI163" i="33"/>
  <c r="AI164" i="33"/>
  <c r="AI165" i="33"/>
  <c r="AI166" i="33"/>
  <c r="AI167" i="33"/>
  <c r="AK121" i="33"/>
  <c r="AK122" i="33"/>
  <c r="AK123" i="33"/>
  <c r="AK124" i="33"/>
  <c r="AK125" i="33"/>
  <c r="AK126" i="33"/>
  <c r="AK127" i="33"/>
  <c r="AK128" i="33"/>
  <c r="AK129" i="33"/>
  <c r="AK130" i="33"/>
  <c r="AK131" i="33"/>
  <c r="AK132" i="33"/>
  <c r="AK133" i="33"/>
  <c r="AK134" i="33"/>
  <c r="AK135" i="33"/>
  <c r="AK136" i="33"/>
  <c r="AK137" i="33"/>
  <c r="AK138" i="33"/>
  <c r="AK139" i="33"/>
  <c r="AK140" i="33"/>
  <c r="AK141" i="33"/>
  <c r="AK142" i="33"/>
  <c r="AK143" i="33"/>
  <c r="AK144" i="33"/>
  <c r="AK145" i="33"/>
  <c r="AK146" i="33"/>
  <c r="AK147" i="33"/>
  <c r="AK148" i="33"/>
  <c r="AK149" i="33"/>
  <c r="AK150" i="33"/>
  <c r="AK151" i="33"/>
  <c r="AK152" i="33"/>
  <c r="AK153" i="33"/>
  <c r="AK154" i="33"/>
  <c r="AK168" i="33"/>
  <c r="AK169" i="33"/>
  <c r="AK170" i="33"/>
  <c r="AJ171" i="33"/>
  <c r="I171" i="33"/>
  <c r="E171" i="33"/>
  <c r="AI121" i="33"/>
  <c r="AI122" i="33"/>
  <c r="AI123" i="33"/>
  <c r="AI124" i="33"/>
  <c r="AI125" i="33"/>
  <c r="AI126" i="33"/>
  <c r="AI127" i="33"/>
  <c r="AI128" i="33"/>
  <c r="AI129" i="33"/>
  <c r="AI130" i="33"/>
  <c r="AI131" i="33"/>
  <c r="AI132" i="33"/>
  <c r="AI133" i="33"/>
  <c r="AI134" i="33"/>
  <c r="AI135" i="33"/>
  <c r="AI136" i="33"/>
  <c r="AI137" i="33"/>
  <c r="AI138" i="33"/>
  <c r="AI139" i="33"/>
  <c r="AI140" i="33"/>
  <c r="AI141" i="33"/>
  <c r="AI142" i="33"/>
  <c r="AI143" i="33"/>
  <c r="AI144" i="33"/>
  <c r="AI145" i="33"/>
  <c r="AI146" i="33"/>
  <c r="AI147" i="33"/>
  <c r="AI148" i="33"/>
  <c r="AI149" i="33"/>
  <c r="AI150" i="33"/>
  <c r="AI151" i="33"/>
  <c r="AI152" i="33"/>
  <c r="AI153" i="33"/>
  <c r="AI154" i="33"/>
  <c r="AI168" i="33"/>
  <c r="AI169" i="33"/>
  <c r="AI170" i="33"/>
  <c r="AG120" i="33"/>
  <c r="T120" i="33"/>
  <c r="G120" i="33"/>
  <c r="D120" i="33"/>
  <c r="AK120" i="33" s="1"/>
  <c r="AH171" i="33"/>
  <c r="AD171" i="33"/>
  <c r="AC171" i="33"/>
  <c r="AB171" i="33"/>
  <c r="AA171" i="33"/>
  <c r="Z171" i="33"/>
  <c r="Y171" i="33"/>
  <c r="V171" i="33"/>
  <c r="Q171" i="33"/>
  <c r="P171" i="33"/>
  <c r="O171" i="33"/>
  <c r="N171" i="33"/>
  <c r="M171" i="33"/>
  <c r="K171" i="33"/>
  <c r="H171" i="33"/>
  <c r="AK119" i="33"/>
  <c r="AI119" i="33"/>
  <c r="AG118" i="33"/>
  <c r="D118" i="33"/>
  <c r="AK118" i="33" s="1"/>
  <c r="AK117" i="33"/>
  <c r="X117" i="33"/>
  <c r="U117" i="33"/>
  <c r="AG116" i="33"/>
  <c r="X116" i="33"/>
  <c r="W116" i="33"/>
  <c r="T116" i="33"/>
  <c r="S116" i="33"/>
  <c r="J116" i="33"/>
  <c r="D116" i="33"/>
  <c r="AK116" i="33" s="1"/>
  <c r="AG115" i="33"/>
  <c r="X115" i="33"/>
  <c r="W115" i="33"/>
  <c r="U115" i="33"/>
  <c r="D115" i="33"/>
  <c r="AK115" i="33" s="1"/>
  <c r="AG114" i="33"/>
  <c r="X114" i="33"/>
  <c r="W114" i="33"/>
  <c r="U114" i="33"/>
  <c r="R114" i="33"/>
  <c r="G114" i="33"/>
  <c r="D114" i="33"/>
  <c r="AK114" i="33" s="1"/>
  <c r="AK113" i="33"/>
  <c r="X113" i="33"/>
  <c r="S113" i="33"/>
  <c r="AG112" i="33"/>
  <c r="L112" i="33"/>
  <c r="D112" i="33"/>
  <c r="AK112" i="33" s="1"/>
  <c r="AK111" i="33"/>
  <c r="X111" i="33"/>
  <c r="S111" i="33"/>
  <c r="AG110" i="33"/>
  <c r="X110" i="33"/>
  <c r="U110" i="33"/>
  <c r="D110" i="33"/>
  <c r="AK110" i="33" s="1"/>
  <c r="AK109" i="33"/>
  <c r="AG109" i="33"/>
  <c r="X109" i="33"/>
  <c r="AG108" i="33"/>
  <c r="X108" i="33"/>
  <c r="W108" i="33"/>
  <c r="J108" i="33"/>
  <c r="D108" i="33"/>
  <c r="AK108" i="33" s="1"/>
  <c r="AG107" i="33"/>
  <c r="X107" i="33"/>
  <c r="W107" i="33"/>
  <c r="T107" i="33"/>
  <c r="J107" i="33"/>
  <c r="D107" i="33"/>
  <c r="AK107" i="33" s="1"/>
  <c r="AG106" i="33"/>
  <c r="L106" i="33"/>
  <c r="D106" i="33"/>
  <c r="AG105" i="33"/>
  <c r="X105" i="33"/>
  <c r="W105" i="33"/>
  <c r="U105" i="33"/>
  <c r="S105" i="33"/>
  <c r="F105" i="33"/>
  <c r="F171" i="33" s="1"/>
  <c r="D105" i="33"/>
  <c r="AK105" i="33" s="1"/>
  <c r="AG104" i="33"/>
  <c r="X104" i="33"/>
  <c r="U104" i="33"/>
  <c r="S104" i="33"/>
  <c r="D104" i="33"/>
  <c r="AK104" i="33" s="1"/>
  <c r="AK103" i="33"/>
  <c r="X103" i="33"/>
  <c r="S103" i="33"/>
  <c r="AG102" i="33"/>
  <c r="L102" i="33"/>
  <c r="D102" i="33"/>
  <c r="AK102" i="33" s="1"/>
  <c r="AG101" i="33"/>
  <c r="X101" i="33"/>
  <c r="W101" i="33"/>
  <c r="U101" i="33"/>
  <c r="S101" i="33"/>
  <c r="R101" i="33"/>
  <c r="G101" i="33"/>
  <c r="D101" i="33"/>
  <c r="AK101" i="33" s="1"/>
  <c r="AG100" i="33"/>
  <c r="X100" i="33"/>
  <c r="W100" i="33"/>
  <c r="U100" i="33"/>
  <c r="S100" i="33"/>
  <c r="D100" i="33"/>
  <c r="AK100" i="33" s="1"/>
  <c r="AG99" i="33"/>
  <c r="X99" i="33"/>
  <c r="W99" i="33"/>
  <c r="S99" i="33"/>
  <c r="J99" i="33"/>
  <c r="D99" i="33"/>
  <c r="AK99" i="33" s="1"/>
  <c r="AG98" i="33"/>
  <c r="X98" i="33"/>
  <c r="W98" i="33"/>
  <c r="S98" i="33"/>
  <c r="J98" i="33"/>
  <c r="D98" i="33"/>
  <c r="AK98" i="33" s="1"/>
  <c r="AG97" i="33"/>
  <c r="X97" i="33"/>
  <c r="L97" i="33"/>
  <c r="D97" i="33"/>
  <c r="AG96" i="33"/>
  <c r="X96" i="33"/>
  <c r="U96" i="33"/>
  <c r="S96" i="33"/>
  <c r="D96" i="33"/>
  <c r="AK96" i="33" s="1"/>
  <c r="AK95" i="33"/>
  <c r="X95" i="33"/>
  <c r="S95" i="33"/>
  <c r="AG94" i="33"/>
  <c r="X94" i="33"/>
  <c r="U94" i="33"/>
  <c r="S94" i="33"/>
  <c r="L94" i="33"/>
  <c r="D94" i="33"/>
  <c r="AK94" i="33" s="1"/>
  <c r="AG93" i="33"/>
  <c r="X93" i="33"/>
  <c r="W93" i="33"/>
  <c r="J93" i="33"/>
  <c r="D93" i="33"/>
  <c r="AK92" i="33"/>
  <c r="AG92" i="33"/>
  <c r="X92" i="33"/>
  <c r="U92" i="33"/>
  <c r="AK91" i="33"/>
  <c r="AG91" i="33"/>
  <c r="X91" i="33"/>
  <c r="U91" i="33"/>
  <c r="AK90" i="33"/>
  <c r="AG90" i="33"/>
  <c r="X90" i="33"/>
  <c r="AG89" i="33"/>
  <c r="D89" i="33"/>
  <c r="AK89" i="33" s="1"/>
  <c r="AK88" i="33"/>
  <c r="AG88" i="33"/>
  <c r="AI88" i="33" s="1"/>
  <c r="AK87" i="33"/>
  <c r="X87" i="33"/>
  <c r="S87" i="33"/>
  <c r="AK86" i="33"/>
  <c r="AG86" i="33"/>
  <c r="X86" i="33"/>
  <c r="AK85" i="33"/>
  <c r="AG85" i="33"/>
  <c r="X85" i="33"/>
  <c r="U85" i="33"/>
  <c r="AK84" i="33"/>
  <c r="AG84" i="33"/>
  <c r="X84" i="33"/>
  <c r="AK83" i="33"/>
  <c r="AG83" i="33"/>
  <c r="X83" i="33"/>
  <c r="AK82" i="33"/>
  <c r="X82" i="33"/>
  <c r="U82" i="33"/>
  <c r="S82" i="33"/>
  <c r="AK81" i="33"/>
  <c r="X81" i="33"/>
  <c r="S81" i="33"/>
  <c r="AG80" i="33"/>
  <c r="AF80" i="33"/>
  <c r="X80" i="33"/>
  <c r="U80" i="33"/>
  <c r="D80" i="33"/>
  <c r="AK80" i="33" s="1"/>
  <c r="AG79" i="33"/>
  <c r="X79" i="33"/>
  <c r="U79" i="33"/>
  <c r="D79" i="33"/>
  <c r="AK79" i="33" s="1"/>
  <c r="AG78" i="33"/>
  <c r="D78" i="33"/>
  <c r="AK78" i="33" s="1"/>
  <c r="AG77" i="33"/>
  <c r="AF77" i="33"/>
  <c r="X77" i="33"/>
  <c r="W77" i="33"/>
  <c r="T77" i="33"/>
  <c r="S77" i="33"/>
  <c r="J77" i="33"/>
  <c r="D77" i="33"/>
  <c r="AK76" i="33"/>
  <c r="AG76" i="33"/>
  <c r="X76" i="33"/>
  <c r="AK75" i="33"/>
  <c r="X75" i="33"/>
  <c r="U75" i="33"/>
  <c r="AG74" i="33"/>
  <c r="X74" i="33"/>
  <c r="U74" i="33"/>
  <c r="T74" i="33"/>
  <c r="R74" i="33"/>
  <c r="D74" i="33"/>
  <c r="AK74" i="33" s="1"/>
  <c r="AK73" i="33"/>
  <c r="X73" i="33"/>
  <c r="S73" i="33"/>
  <c r="AG72" i="33"/>
  <c r="X72" i="33"/>
  <c r="U72" i="33"/>
  <c r="S72" i="33"/>
  <c r="D72" i="33"/>
  <c r="AK72" i="33" s="1"/>
  <c r="AK71" i="33"/>
  <c r="X71" i="33"/>
  <c r="S71" i="33"/>
  <c r="AK70" i="33"/>
  <c r="X70" i="33"/>
  <c r="S70" i="33"/>
  <c r="AK69" i="33"/>
  <c r="AI69" i="33"/>
  <c r="AK68" i="33"/>
  <c r="X68" i="33"/>
  <c r="W68" i="33"/>
  <c r="U68" i="33"/>
  <c r="AK67" i="33"/>
  <c r="AG67" i="33"/>
  <c r="AI67" i="33" s="1"/>
  <c r="AG66" i="33"/>
  <c r="X66" i="33"/>
  <c r="U66" i="33"/>
  <c r="S66" i="33"/>
  <c r="D66" i="33"/>
  <c r="AK66" i="33" s="1"/>
  <c r="AK65" i="33"/>
  <c r="AI65" i="33"/>
  <c r="AK64" i="33"/>
  <c r="AG64" i="33"/>
  <c r="X64" i="33"/>
  <c r="W64" i="33"/>
  <c r="U64" i="33"/>
  <c r="AK63" i="33"/>
  <c r="AI63" i="33"/>
  <c r="AK62" i="33"/>
  <c r="X62" i="33"/>
  <c r="W62" i="33"/>
  <c r="U62" i="33"/>
  <c r="AK61" i="33"/>
  <c r="X61" i="33"/>
  <c r="W61" i="33"/>
  <c r="U61" i="33"/>
  <c r="AG60" i="33"/>
  <c r="X60" i="33"/>
  <c r="W60" i="33"/>
  <c r="U60" i="33"/>
  <c r="S60" i="33"/>
  <c r="D60" i="33"/>
  <c r="AK60" i="33" s="1"/>
  <c r="AK59" i="33"/>
  <c r="X59" i="33"/>
  <c r="R59" i="33"/>
  <c r="AG58" i="33"/>
  <c r="X58" i="33"/>
  <c r="G58" i="33"/>
  <c r="D58" i="33"/>
  <c r="AK58" i="33" s="1"/>
  <c r="AG57" i="33"/>
  <c r="T57" i="33"/>
  <c r="L57" i="33"/>
  <c r="D57" i="33"/>
  <c r="AG56" i="33"/>
  <c r="T56" i="33"/>
  <c r="S56" i="33"/>
  <c r="L56" i="33"/>
  <c r="D56" i="33"/>
  <c r="AK56" i="33" s="1"/>
  <c r="AG55" i="33"/>
  <c r="AF55" i="33"/>
  <c r="T55" i="33"/>
  <c r="S55" i="33"/>
  <c r="L55" i="33"/>
  <c r="D55" i="33"/>
  <c r="AK55" i="33" s="1"/>
  <c r="AG54" i="33"/>
  <c r="T54" i="33"/>
  <c r="G54" i="33"/>
  <c r="D54" i="33"/>
  <c r="AK54" i="33" s="1"/>
  <c r="AK53" i="33"/>
  <c r="X53" i="33"/>
  <c r="R53" i="33"/>
  <c r="AK52" i="33"/>
  <c r="X52" i="33"/>
  <c r="R52" i="33"/>
  <c r="AG51" i="33"/>
  <c r="X51" i="33"/>
  <c r="W51" i="33"/>
  <c r="U51" i="33"/>
  <c r="S51" i="33"/>
  <c r="D51" i="33"/>
  <c r="AK51" i="33" s="1"/>
  <c r="AG50" i="33"/>
  <c r="X50" i="33"/>
  <c r="W50" i="33"/>
  <c r="U50" i="33"/>
  <c r="S50" i="33"/>
  <c r="D50" i="33"/>
  <c r="AK50" i="33" s="1"/>
  <c r="AK49" i="33"/>
  <c r="AG49" i="33"/>
  <c r="AI49" i="33" s="1"/>
  <c r="AG48" i="33"/>
  <c r="X48" i="33"/>
  <c r="L48" i="33"/>
  <c r="G48" i="33"/>
  <c r="D48" i="33"/>
  <c r="AK48" i="33" s="1"/>
  <c r="AK47" i="33"/>
  <c r="AG47" i="33"/>
  <c r="AI47" i="33" s="1"/>
  <c r="AK46" i="33"/>
  <c r="AI46" i="33"/>
  <c r="AK45" i="33"/>
  <c r="X45" i="33"/>
  <c r="L45" i="33"/>
  <c r="AG44" i="33"/>
  <c r="X44" i="33"/>
  <c r="W44" i="33"/>
  <c r="T44" i="33"/>
  <c r="S44" i="33"/>
  <c r="J44" i="33"/>
  <c r="D44" i="33"/>
  <c r="AK44" i="33" s="1"/>
  <c r="AG43" i="33"/>
  <c r="L43" i="33"/>
  <c r="G43" i="33"/>
  <c r="D43" i="33"/>
  <c r="AG42" i="33"/>
  <c r="X42" i="33"/>
  <c r="W42" i="33"/>
  <c r="T42" i="33"/>
  <c r="J42" i="33"/>
  <c r="D42" i="33"/>
  <c r="AK42" i="33" s="1"/>
  <c r="AG41" i="33"/>
  <c r="X41" i="33"/>
  <c r="W41" i="33"/>
  <c r="D41" i="33"/>
  <c r="AK41" i="33" s="1"/>
  <c r="AG40" i="33"/>
  <c r="X40" i="33"/>
  <c r="T40" i="33"/>
  <c r="D40" i="33"/>
  <c r="AK39" i="33"/>
  <c r="AE39" i="33"/>
  <c r="X39" i="33"/>
  <c r="S39" i="33"/>
  <c r="AG38" i="33"/>
  <c r="X38" i="33"/>
  <c r="U38" i="33"/>
  <c r="S38" i="33"/>
  <c r="D38" i="33"/>
  <c r="AK38" i="33" s="1"/>
  <c r="AK37" i="33"/>
  <c r="X37" i="33"/>
  <c r="U37" i="33"/>
  <c r="S37" i="33"/>
  <c r="AG36" i="33"/>
  <c r="AE36" i="33"/>
  <c r="X36" i="33"/>
  <c r="D36" i="33"/>
  <c r="AK35" i="33"/>
  <c r="X35" i="33"/>
  <c r="W35" i="33"/>
  <c r="U35" i="33"/>
  <c r="AG34" i="33"/>
  <c r="X34" i="33"/>
  <c r="U34" i="33"/>
  <c r="G34" i="33"/>
  <c r="D34" i="33"/>
  <c r="AK34" i="33" s="1"/>
  <c r="AG33" i="33"/>
  <c r="AF33" i="33"/>
  <c r="X33" i="33"/>
  <c r="U33" i="33"/>
  <c r="G33" i="33"/>
  <c r="D33" i="33"/>
  <c r="AK33" i="33" s="1"/>
  <c r="AK32" i="33"/>
  <c r="AG32" i="33"/>
  <c r="X32" i="33"/>
  <c r="R32" i="33"/>
  <c r="G32" i="33"/>
  <c r="AK31" i="33"/>
  <c r="X31" i="33"/>
  <c r="W31" i="33"/>
  <c r="U31" i="33"/>
  <c r="AK30" i="33"/>
  <c r="AI30" i="33"/>
  <c r="AK29" i="33"/>
  <c r="AF29" i="33"/>
  <c r="X29" i="33"/>
  <c r="W29" i="33"/>
  <c r="S29" i="33"/>
  <c r="AK28" i="33"/>
  <c r="AF28" i="33"/>
  <c r="X28" i="33"/>
  <c r="W28" i="33"/>
  <c r="S28" i="33"/>
  <c r="AG27" i="33"/>
  <c r="X27" i="33"/>
  <c r="W27" i="33"/>
  <c r="U27" i="33"/>
  <c r="D27" i="33"/>
  <c r="AK27" i="33" s="1"/>
  <c r="AG26" i="33"/>
  <c r="X26" i="33"/>
  <c r="W26" i="33"/>
  <c r="U26" i="33"/>
  <c r="D26" i="33"/>
  <c r="AK26" i="33" s="1"/>
  <c r="AK25" i="33"/>
  <c r="AI25" i="33"/>
  <c r="AG24" i="33"/>
  <c r="X24" i="33"/>
  <c r="W24" i="33"/>
  <c r="U24" i="33"/>
  <c r="D24" i="33"/>
  <c r="AK24" i="33" s="1"/>
  <c r="AG23" i="33"/>
  <c r="X23" i="33"/>
  <c r="U23" i="33"/>
  <c r="S23" i="33"/>
  <c r="R23" i="33"/>
  <c r="G23" i="33"/>
  <c r="D23" i="33"/>
  <c r="AG22" i="33"/>
  <c r="X22" i="33"/>
  <c r="U22" i="33"/>
  <c r="G22" i="33"/>
  <c r="D22" i="33"/>
  <c r="AK22" i="33" s="1"/>
  <c r="AK21" i="33"/>
  <c r="AI21" i="33"/>
  <c r="AK20" i="33"/>
  <c r="X20" i="33"/>
  <c r="W20" i="33"/>
  <c r="U20" i="33"/>
  <c r="AK19" i="33"/>
  <c r="X19" i="33"/>
  <c r="W19" i="33"/>
  <c r="U19" i="33"/>
  <c r="AK18" i="33"/>
  <c r="X18" i="33"/>
  <c r="W18" i="33"/>
  <c r="U18" i="33"/>
  <c r="AK17" i="33"/>
  <c r="X17" i="33"/>
  <c r="W17" i="33"/>
  <c r="U17" i="33"/>
  <c r="AK16" i="33"/>
  <c r="X16" i="33"/>
  <c r="AI16" i="33" s="1"/>
  <c r="AK15" i="33"/>
  <c r="AI15" i="33"/>
  <c r="AG14" i="33"/>
  <c r="X14" i="33"/>
  <c r="W14" i="33"/>
  <c r="U14" i="33"/>
  <c r="S14" i="33"/>
  <c r="D14" i="33"/>
  <c r="AK14" i="33" s="1"/>
  <c r="AK13" i="33"/>
  <c r="AG13" i="33"/>
  <c r="X13" i="33"/>
  <c r="W13" i="33"/>
  <c r="AI120" i="33" l="1"/>
  <c r="AI13" i="33"/>
  <c r="AI53" i="33"/>
  <c r="AI71" i="33"/>
  <c r="AI73" i="33"/>
  <c r="AI76" i="33"/>
  <c r="AI81" i="33"/>
  <c r="AI52" i="33"/>
  <c r="AI98" i="33"/>
  <c r="AI111" i="33"/>
  <c r="T171" i="33"/>
  <c r="AI45" i="33"/>
  <c r="AI61" i="33"/>
  <c r="AI62" i="33"/>
  <c r="AI34" i="33"/>
  <c r="R171" i="33"/>
  <c r="AI35" i="33"/>
  <c r="AI85" i="33"/>
  <c r="AI86" i="33"/>
  <c r="AI95" i="33"/>
  <c r="AI109" i="33"/>
  <c r="X171" i="33"/>
  <c r="AI29" i="33"/>
  <c r="AI51" i="33"/>
  <c r="AI19" i="33"/>
  <c r="AI20" i="33"/>
  <c r="AI23" i="33"/>
  <c r="AI24" i="33"/>
  <c r="AI59" i="33"/>
  <c r="AI68" i="33"/>
  <c r="AI70" i="33"/>
  <c r="AI75" i="33"/>
  <c r="AI84" i="33"/>
  <c r="AI91" i="33"/>
  <c r="AI92" i="33"/>
  <c r="AI106" i="33"/>
  <c r="AI113" i="33"/>
  <c r="S171" i="33"/>
  <c r="AI43" i="33"/>
  <c r="AI80" i="33"/>
  <c r="AI93" i="33"/>
  <c r="AI97" i="33"/>
  <c r="AK97" i="33"/>
  <c r="U171" i="33"/>
  <c r="AI14" i="33"/>
  <c r="AI27" i="33"/>
  <c r="AF171" i="33"/>
  <c r="AI37" i="33"/>
  <c r="AI50" i="33"/>
  <c r="AI78" i="33"/>
  <c r="AI82" i="33"/>
  <c r="AI83" i="33"/>
  <c r="AI90" i="33"/>
  <c r="AK93" i="33"/>
  <c r="AI100" i="33"/>
  <c r="AI103" i="33"/>
  <c r="AI107" i="33"/>
  <c r="AI112" i="33"/>
  <c r="AI117" i="33"/>
  <c r="J171" i="33"/>
  <c r="AI110" i="33"/>
  <c r="AG171" i="33"/>
  <c r="AI33" i="33"/>
  <c r="AI36" i="33"/>
  <c r="AK36" i="33"/>
  <c r="W171" i="33"/>
  <c r="AI17" i="33"/>
  <c r="AI18" i="33"/>
  <c r="G171" i="33"/>
  <c r="AI26" i="33"/>
  <c r="AI28" i="33"/>
  <c r="AI31" i="33"/>
  <c r="AI32" i="33"/>
  <c r="AE171" i="33"/>
  <c r="AI39" i="33"/>
  <c r="AI40" i="33"/>
  <c r="L171" i="33"/>
  <c r="AI57" i="33"/>
  <c r="AK57" i="33"/>
  <c r="AI64" i="33"/>
  <c r="AI66" i="33"/>
  <c r="AI77" i="33"/>
  <c r="AK77" i="33"/>
  <c r="AI87" i="33"/>
  <c r="AI99" i="33"/>
  <c r="AI108" i="33"/>
  <c r="AK106" i="33"/>
  <c r="D171" i="33"/>
  <c r="AI38" i="33"/>
  <c r="AK40" i="33"/>
  <c r="AK43" i="33"/>
  <c r="AI44" i="33"/>
  <c r="AI48" i="33"/>
  <c r="AI56" i="33"/>
  <c r="AI58" i="33"/>
  <c r="AI60" i="33"/>
  <c r="AI72" i="33"/>
  <c r="AI74" i="33"/>
  <c r="AI79" i="33"/>
  <c r="AI89" i="33"/>
  <c r="AI96" i="33"/>
  <c r="AI101" i="33"/>
  <c r="AI104" i="33"/>
  <c r="AI115" i="33"/>
  <c r="AK23" i="33"/>
  <c r="AI22" i="33"/>
  <c r="AI41" i="33"/>
  <c r="AI42" i="33"/>
  <c r="AI54" i="33"/>
  <c r="AI55" i="33"/>
  <c r="AI94" i="33"/>
  <c r="AI102" i="33"/>
  <c r="AI105" i="33"/>
  <c r="AI114" i="33"/>
  <c r="AI116" i="33"/>
  <c r="AI118" i="33"/>
  <c r="AI171" i="33" l="1"/>
  <c r="AK171" i="33"/>
  <c r="AK163" i="32" l="1"/>
  <c r="AI163" i="32"/>
  <c r="AK120" i="32" l="1"/>
  <c r="AK121" i="32"/>
  <c r="AK122" i="32"/>
  <c r="AK123" i="32"/>
  <c r="AK124" i="32"/>
  <c r="AK125" i="32"/>
  <c r="AK126" i="32"/>
  <c r="AK127" i="32"/>
  <c r="AK128" i="32"/>
  <c r="AK129" i="32"/>
  <c r="AK130" i="32"/>
  <c r="AK131" i="32"/>
  <c r="AK132" i="32"/>
  <c r="AK133" i="32"/>
  <c r="AK134" i="32"/>
  <c r="AK135" i="32"/>
  <c r="AK136" i="32"/>
  <c r="AK137" i="32"/>
  <c r="AK138" i="32"/>
  <c r="AK139" i="32"/>
  <c r="AK140" i="32"/>
  <c r="AK141" i="32"/>
  <c r="AK142" i="32"/>
  <c r="AK143" i="32"/>
  <c r="AK144" i="32"/>
  <c r="AK145" i="32"/>
  <c r="AK146" i="32"/>
  <c r="AK147" i="32"/>
  <c r="AK148" i="32"/>
  <c r="AK149" i="32"/>
  <c r="AK150" i="32"/>
  <c r="AK151" i="32"/>
  <c r="AK152" i="32"/>
  <c r="AK153" i="32"/>
  <c r="AK154" i="32"/>
  <c r="AK155" i="32"/>
  <c r="AK156" i="32"/>
  <c r="AK157" i="32"/>
  <c r="AK158" i="32"/>
  <c r="AK159" i="32"/>
  <c r="AK160" i="32"/>
  <c r="AK161" i="32"/>
  <c r="AK162" i="32"/>
  <c r="AK164" i="32"/>
  <c r="AK165" i="32"/>
  <c r="AK166" i="32"/>
  <c r="AK167" i="32"/>
  <c r="AK168" i="32"/>
  <c r="AI120" i="32"/>
  <c r="AI121" i="32"/>
  <c r="AI122" i="32"/>
  <c r="AI123" i="32"/>
  <c r="AI124" i="32"/>
  <c r="AI125" i="32"/>
  <c r="AI126" i="32"/>
  <c r="AI127" i="32"/>
  <c r="AI128" i="32"/>
  <c r="AI129" i="32"/>
  <c r="AI130" i="32"/>
  <c r="AI131" i="32"/>
  <c r="AI132" i="32"/>
  <c r="AI133" i="32"/>
  <c r="AI134" i="32"/>
  <c r="AI135" i="32"/>
  <c r="AI136" i="32"/>
  <c r="AI137" i="32"/>
  <c r="AI138" i="32"/>
  <c r="AI139" i="32"/>
  <c r="AI140" i="32"/>
  <c r="AI141" i="32"/>
  <c r="AI142" i="32"/>
  <c r="AI143" i="32"/>
  <c r="AI144" i="32"/>
  <c r="AI145" i="32"/>
  <c r="AI146" i="32"/>
  <c r="AI147" i="32"/>
  <c r="AI148" i="32"/>
  <c r="AI149" i="32"/>
  <c r="AI150" i="32"/>
  <c r="AI151" i="32"/>
  <c r="AI152" i="32"/>
  <c r="AI153" i="32"/>
  <c r="AI154" i="32"/>
  <c r="AI155" i="32"/>
  <c r="AI156" i="32"/>
  <c r="AI157" i="32"/>
  <c r="AI158" i="32"/>
  <c r="AI159" i="32"/>
  <c r="AI160" i="32"/>
  <c r="AI161" i="32"/>
  <c r="AI162" i="32"/>
  <c r="AI164" i="32"/>
  <c r="AI165" i="32"/>
  <c r="AI166" i="32"/>
  <c r="AI167" i="32"/>
  <c r="AI168" i="32"/>
  <c r="I169" i="32"/>
  <c r="E169" i="32"/>
  <c r="AG119" i="32"/>
  <c r="D119" i="32"/>
  <c r="AI119" i="32" l="1"/>
  <c r="AK119" i="32"/>
  <c r="AJ169" i="32"/>
  <c r="AH169" i="32"/>
  <c r="AD169" i="32"/>
  <c r="AC169" i="32"/>
  <c r="AB169" i="32"/>
  <c r="AA169" i="32"/>
  <c r="Z169" i="32"/>
  <c r="Y169" i="32"/>
  <c r="V169" i="32"/>
  <c r="Q169" i="32"/>
  <c r="P169" i="32"/>
  <c r="O169" i="32"/>
  <c r="N169" i="32"/>
  <c r="M169" i="32"/>
  <c r="K169" i="32"/>
  <c r="H169" i="32"/>
  <c r="F169" i="32"/>
  <c r="AK118" i="32"/>
  <c r="AI118" i="32"/>
  <c r="AG117" i="32"/>
  <c r="X117" i="32"/>
  <c r="W117" i="32"/>
  <c r="U117" i="32"/>
  <c r="D117" i="32"/>
  <c r="AK117" i="32" s="1"/>
  <c r="AG116" i="32"/>
  <c r="X116" i="32"/>
  <c r="W116" i="32"/>
  <c r="T116" i="32"/>
  <c r="S116" i="32"/>
  <c r="J116" i="32"/>
  <c r="D116" i="32"/>
  <c r="AK116" i="32" s="1"/>
  <c r="AG115" i="32"/>
  <c r="X115" i="32"/>
  <c r="W115" i="32"/>
  <c r="U115" i="32"/>
  <c r="D115" i="32"/>
  <c r="AK115" i="32" s="1"/>
  <c r="X114" i="32"/>
  <c r="U114" i="32"/>
  <c r="S114" i="32"/>
  <c r="R114" i="32"/>
  <c r="G114" i="32"/>
  <c r="D114" i="32"/>
  <c r="AK113" i="32"/>
  <c r="X113" i="32"/>
  <c r="S113" i="32"/>
  <c r="AK112" i="32"/>
  <c r="AG112" i="32"/>
  <c r="AI112" i="32" s="1"/>
  <c r="AK111" i="32"/>
  <c r="X111" i="32"/>
  <c r="S111" i="32"/>
  <c r="AF110" i="32"/>
  <c r="X110" i="32"/>
  <c r="U110" i="32"/>
  <c r="D110" i="32"/>
  <c r="AK110" i="32" s="1"/>
  <c r="AK109" i="32"/>
  <c r="X109" i="32"/>
  <c r="S109" i="32"/>
  <c r="AG108" i="32"/>
  <c r="X108" i="32"/>
  <c r="W108" i="32"/>
  <c r="T108" i="32"/>
  <c r="J108" i="32"/>
  <c r="D108" i="32"/>
  <c r="AK108" i="32" s="1"/>
  <c r="AG107" i="32"/>
  <c r="X107" i="32"/>
  <c r="W107" i="32"/>
  <c r="T107" i="32"/>
  <c r="S107" i="32"/>
  <c r="J107" i="32"/>
  <c r="D107" i="32"/>
  <c r="AK107" i="32" s="1"/>
  <c r="AG106" i="32"/>
  <c r="L106" i="32"/>
  <c r="D106" i="32"/>
  <c r="W105" i="32"/>
  <c r="U105" i="32"/>
  <c r="S105" i="32"/>
  <c r="D105" i="32"/>
  <c r="AK105" i="32" s="1"/>
  <c r="X104" i="32"/>
  <c r="U104" i="32"/>
  <c r="S104" i="32"/>
  <c r="D104" i="32"/>
  <c r="AK104" i="32" s="1"/>
  <c r="AK103" i="32"/>
  <c r="X103" i="32"/>
  <c r="U103" i="32"/>
  <c r="S103" i="32"/>
  <c r="AG102" i="32"/>
  <c r="AF102" i="32"/>
  <c r="L102" i="32"/>
  <c r="D102" i="32"/>
  <c r="AG101" i="32"/>
  <c r="X101" i="32"/>
  <c r="U101" i="32"/>
  <c r="S101" i="32"/>
  <c r="R101" i="32"/>
  <c r="G101" i="32"/>
  <c r="D101" i="32"/>
  <c r="W100" i="32"/>
  <c r="S100" i="32"/>
  <c r="D100" i="32"/>
  <c r="AK100" i="32" s="1"/>
  <c r="AG99" i="32"/>
  <c r="X99" i="32"/>
  <c r="W99" i="32"/>
  <c r="J99" i="32"/>
  <c r="D99" i="32"/>
  <c r="AK99" i="32" s="1"/>
  <c r="AG98" i="32"/>
  <c r="X98" i="32"/>
  <c r="W98" i="32"/>
  <c r="S98" i="32"/>
  <c r="J98" i="32"/>
  <c r="D98" i="32"/>
  <c r="AK98" i="32" s="1"/>
  <c r="AG97" i="32"/>
  <c r="L97" i="32"/>
  <c r="D97" i="32"/>
  <c r="AK97" i="32" s="1"/>
  <c r="AK96" i="32"/>
  <c r="X96" i="32"/>
  <c r="U96" i="32"/>
  <c r="S96" i="32"/>
  <c r="AK95" i="32"/>
  <c r="X95" i="32"/>
  <c r="S95" i="32"/>
  <c r="AG94" i="32"/>
  <c r="X94" i="32"/>
  <c r="U94" i="32"/>
  <c r="S94" i="32"/>
  <c r="L94" i="32"/>
  <c r="D94" i="32"/>
  <c r="AK94" i="32" s="1"/>
  <c r="AG93" i="32"/>
  <c r="X93" i="32"/>
  <c r="W93" i="32"/>
  <c r="T93" i="32"/>
  <c r="D93" i="32"/>
  <c r="AK93" i="32" s="1"/>
  <c r="AK92" i="32"/>
  <c r="X92" i="32"/>
  <c r="S92" i="32"/>
  <c r="D91" i="32"/>
  <c r="AK91" i="32" s="1"/>
  <c r="AK90" i="32"/>
  <c r="X90" i="32"/>
  <c r="U90" i="32"/>
  <c r="S90" i="32"/>
  <c r="AG89" i="32"/>
  <c r="D89" i="32"/>
  <c r="AK89" i="32" s="1"/>
  <c r="AG88" i="32"/>
  <c r="D88" i="32"/>
  <c r="AK88" i="32" s="1"/>
  <c r="X87" i="32"/>
  <c r="U87" i="32"/>
  <c r="S87" i="32"/>
  <c r="D87" i="32"/>
  <c r="AK86" i="32"/>
  <c r="X86" i="32"/>
  <c r="S86" i="32"/>
  <c r="AK85" i="32"/>
  <c r="X85" i="32"/>
  <c r="U85" i="32"/>
  <c r="S85" i="32"/>
  <c r="AK84" i="32"/>
  <c r="X84" i="32"/>
  <c r="S84" i="32"/>
  <c r="AK83" i="32"/>
  <c r="X83" i="32"/>
  <c r="S83" i="32"/>
  <c r="AK82" i="32"/>
  <c r="U82" i="32"/>
  <c r="AI82" i="32" s="1"/>
  <c r="AK81" i="32"/>
  <c r="X81" i="32"/>
  <c r="S81" i="32"/>
  <c r="X80" i="32"/>
  <c r="U80" i="32"/>
  <c r="D80" i="32"/>
  <c r="AG79" i="32"/>
  <c r="X79" i="32"/>
  <c r="U79" i="32"/>
  <c r="D79" i="32"/>
  <c r="AK79" i="32" s="1"/>
  <c r="AG78" i="32"/>
  <c r="AF78" i="32"/>
  <c r="D78" i="32"/>
  <c r="AK78" i="32" s="1"/>
  <c r="AG77" i="32"/>
  <c r="X77" i="32"/>
  <c r="W77" i="32"/>
  <c r="T77" i="32"/>
  <c r="S77" i="32"/>
  <c r="D77" i="32"/>
  <c r="X76" i="32"/>
  <c r="R76" i="32"/>
  <c r="D76" i="32"/>
  <c r="AK75" i="32"/>
  <c r="U75" i="32"/>
  <c r="AI75" i="32" s="1"/>
  <c r="AG74" i="32"/>
  <c r="AF74" i="32"/>
  <c r="X74" i="32"/>
  <c r="U74" i="32"/>
  <c r="R74" i="32"/>
  <c r="D74" i="32"/>
  <c r="AK74" i="32" s="1"/>
  <c r="AK73" i="32"/>
  <c r="X73" i="32"/>
  <c r="S73" i="32"/>
  <c r="AK72" i="32"/>
  <c r="X72" i="32"/>
  <c r="U72" i="32"/>
  <c r="AK71" i="32"/>
  <c r="X71" i="32"/>
  <c r="U71" i="32"/>
  <c r="AK70" i="32"/>
  <c r="X70" i="32"/>
  <c r="S70" i="32"/>
  <c r="AK69" i="32"/>
  <c r="AI69" i="32"/>
  <c r="AK68" i="32"/>
  <c r="X68" i="32"/>
  <c r="W68" i="32"/>
  <c r="U68" i="32"/>
  <c r="S68" i="32"/>
  <c r="AK67" i="32"/>
  <c r="AI67" i="32"/>
  <c r="AK66" i="32"/>
  <c r="X66" i="32"/>
  <c r="U66" i="32"/>
  <c r="S66" i="32"/>
  <c r="AK65" i="32"/>
  <c r="X65" i="32"/>
  <c r="W65" i="32"/>
  <c r="S65" i="32"/>
  <c r="AK64" i="32"/>
  <c r="X64" i="32"/>
  <c r="W64" i="32"/>
  <c r="S64" i="32"/>
  <c r="AK63" i="32"/>
  <c r="X63" i="32"/>
  <c r="W63" i="32"/>
  <c r="U63" i="32"/>
  <c r="AK62" i="32"/>
  <c r="X62" i="32"/>
  <c r="W62" i="32"/>
  <c r="U62" i="32"/>
  <c r="AK61" i="32"/>
  <c r="X61" i="32"/>
  <c r="W61" i="32"/>
  <c r="U61" i="32"/>
  <c r="AK60" i="32"/>
  <c r="S60" i="32"/>
  <c r="AI60" i="32" s="1"/>
  <c r="AK59" i="32"/>
  <c r="X59" i="32"/>
  <c r="R59" i="32"/>
  <c r="AG58" i="32"/>
  <c r="X58" i="32"/>
  <c r="G58" i="32"/>
  <c r="D58" i="32"/>
  <c r="AK58" i="32" s="1"/>
  <c r="T57" i="32"/>
  <c r="L57" i="32"/>
  <c r="D57" i="32"/>
  <c r="AK57" i="32" s="1"/>
  <c r="AG56" i="32"/>
  <c r="T56" i="32"/>
  <c r="S56" i="32"/>
  <c r="L56" i="32"/>
  <c r="D56" i="32"/>
  <c r="AK56" i="32" s="1"/>
  <c r="AG55" i="32"/>
  <c r="T55" i="32"/>
  <c r="S55" i="32"/>
  <c r="L55" i="32"/>
  <c r="D55" i="32"/>
  <c r="AK55" i="32" s="1"/>
  <c r="T54" i="32"/>
  <c r="G54" i="32"/>
  <c r="D54" i="32"/>
  <c r="AK53" i="32"/>
  <c r="X53" i="32"/>
  <c r="R53" i="32"/>
  <c r="AK52" i="32"/>
  <c r="X52" i="32"/>
  <c r="R52" i="32"/>
  <c r="X51" i="32"/>
  <c r="W51" i="32"/>
  <c r="S51" i="32"/>
  <c r="D51" i="32"/>
  <c r="AK51" i="32" s="1"/>
  <c r="X50" i="32"/>
  <c r="W50" i="32"/>
  <c r="U50" i="32"/>
  <c r="S50" i="32"/>
  <c r="D50" i="32"/>
  <c r="AK50" i="32" s="1"/>
  <c r="AG49" i="32"/>
  <c r="D49" i="32"/>
  <c r="AE48" i="32"/>
  <c r="X48" i="32"/>
  <c r="L48" i="32"/>
  <c r="G48" i="32"/>
  <c r="D48" i="32"/>
  <c r="AK48" i="32" s="1"/>
  <c r="D47" i="32"/>
  <c r="AK47" i="32" s="1"/>
  <c r="AK46" i="32"/>
  <c r="AI46" i="32"/>
  <c r="AG45" i="32"/>
  <c r="X45" i="32"/>
  <c r="L45" i="32"/>
  <c r="D45" i="32"/>
  <c r="AG44" i="32"/>
  <c r="X44" i="32"/>
  <c r="W44" i="32"/>
  <c r="T44" i="32"/>
  <c r="S44" i="32"/>
  <c r="J44" i="32"/>
  <c r="D44" i="32"/>
  <c r="AG43" i="32"/>
  <c r="L43" i="32"/>
  <c r="G43" i="32"/>
  <c r="D43" i="32"/>
  <c r="AK43" i="32" s="1"/>
  <c r="AG42" i="32"/>
  <c r="AF42" i="32"/>
  <c r="X42" i="32"/>
  <c r="W42" i="32"/>
  <c r="T42" i="32"/>
  <c r="S42" i="32"/>
  <c r="J42" i="32"/>
  <c r="D42" i="32"/>
  <c r="AK42" i="32" s="1"/>
  <c r="AK41" i="32"/>
  <c r="AF41" i="32"/>
  <c r="X41" i="32"/>
  <c r="W41" i="32"/>
  <c r="X40" i="32"/>
  <c r="S40" i="32"/>
  <c r="D40" i="32"/>
  <c r="AK40" i="32" s="1"/>
  <c r="AK39" i="32"/>
  <c r="AE39" i="32"/>
  <c r="X39" i="32"/>
  <c r="S39" i="32"/>
  <c r="AK38" i="32"/>
  <c r="X38" i="32"/>
  <c r="U38" i="32"/>
  <c r="S38" i="32"/>
  <c r="AK37" i="32"/>
  <c r="X37" i="32"/>
  <c r="U37" i="32"/>
  <c r="S37" i="32"/>
  <c r="AG36" i="32"/>
  <c r="AE36" i="32"/>
  <c r="X36" i="32"/>
  <c r="D36" i="32"/>
  <c r="AK35" i="32"/>
  <c r="AF35" i="32"/>
  <c r="X35" i="32"/>
  <c r="W35" i="32"/>
  <c r="U35" i="32"/>
  <c r="AG34" i="32"/>
  <c r="X34" i="32"/>
  <c r="U34" i="32"/>
  <c r="G34" i="32"/>
  <c r="D34" i="32"/>
  <c r="AK34" i="32" s="1"/>
  <c r="X33" i="32"/>
  <c r="U33" i="32"/>
  <c r="S33" i="32"/>
  <c r="R33" i="32"/>
  <c r="G33" i="32"/>
  <c r="D33" i="32"/>
  <c r="AK33" i="32" s="1"/>
  <c r="AK32" i="32"/>
  <c r="X32" i="32"/>
  <c r="R32" i="32"/>
  <c r="G32" i="32"/>
  <c r="AK31" i="32"/>
  <c r="X31" i="32"/>
  <c r="W31" i="32"/>
  <c r="U31" i="32"/>
  <c r="AK30" i="32"/>
  <c r="AI30" i="32"/>
  <c r="AK29" i="32"/>
  <c r="X29" i="32"/>
  <c r="W29" i="32"/>
  <c r="U29" i="32"/>
  <c r="AK28" i="32"/>
  <c r="X28" i="32"/>
  <c r="W28" i="32"/>
  <c r="U28" i="32"/>
  <c r="AK27" i="32"/>
  <c r="AG27" i="32"/>
  <c r="W27" i="32"/>
  <c r="U27" i="32"/>
  <c r="AG26" i="32"/>
  <c r="X26" i="32"/>
  <c r="W26" i="32"/>
  <c r="U26" i="32"/>
  <c r="D26" i="32"/>
  <c r="AK25" i="32"/>
  <c r="AG25" i="32"/>
  <c r="X25" i="32"/>
  <c r="W25" i="32"/>
  <c r="U25" i="32"/>
  <c r="AG24" i="32"/>
  <c r="X24" i="32"/>
  <c r="W24" i="32"/>
  <c r="U24" i="32"/>
  <c r="D24" i="32"/>
  <c r="AK24" i="32" s="1"/>
  <c r="AG23" i="32"/>
  <c r="X23" i="32"/>
  <c r="W23" i="32"/>
  <c r="U23" i="32"/>
  <c r="S23" i="32"/>
  <c r="R23" i="32"/>
  <c r="G23" i="32"/>
  <c r="D23" i="32"/>
  <c r="AK22" i="32"/>
  <c r="AG22" i="32"/>
  <c r="X22" i="32"/>
  <c r="U22" i="32"/>
  <c r="G22" i="32"/>
  <c r="AK21" i="32"/>
  <c r="X21" i="32"/>
  <c r="W21" i="32"/>
  <c r="U21" i="32"/>
  <c r="AK20" i="32"/>
  <c r="AF20" i="32"/>
  <c r="X20" i="32"/>
  <c r="W20" i="32"/>
  <c r="U20" i="32"/>
  <c r="AK19" i="32"/>
  <c r="AF19" i="32"/>
  <c r="X19" i="32"/>
  <c r="W19" i="32"/>
  <c r="U19" i="32"/>
  <c r="AK18" i="32"/>
  <c r="U18" i="32"/>
  <c r="AI18" i="32" s="1"/>
  <c r="AK17" i="32"/>
  <c r="X17" i="32"/>
  <c r="W17" i="32"/>
  <c r="U17" i="32"/>
  <c r="AK16" i="32"/>
  <c r="X16" i="32"/>
  <c r="AI16" i="32" s="1"/>
  <c r="AK15" i="32"/>
  <c r="AI15" i="32"/>
  <c r="AK14" i="32"/>
  <c r="X14" i="32"/>
  <c r="W14" i="32"/>
  <c r="S14" i="32"/>
  <c r="AK13" i="32"/>
  <c r="X13" i="32"/>
  <c r="W13" i="32"/>
  <c r="S13" i="32"/>
  <c r="AI111" i="32" l="1"/>
  <c r="AI31" i="32"/>
  <c r="AI61" i="32"/>
  <c r="AI96" i="32"/>
  <c r="AI106" i="32"/>
  <c r="AI109" i="32"/>
  <c r="AI52" i="32"/>
  <c r="AI14" i="32"/>
  <c r="AI83" i="32"/>
  <c r="AI95" i="32"/>
  <c r="AI23" i="32"/>
  <c r="AI29" i="32"/>
  <c r="AI35" i="32"/>
  <c r="AI65" i="32"/>
  <c r="S169" i="32"/>
  <c r="AI27" i="32"/>
  <c r="AI102" i="32"/>
  <c r="AI59" i="32"/>
  <c r="AI89" i="32"/>
  <c r="AI92" i="32"/>
  <c r="AI26" i="32"/>
  <c r="L169" i="32"/>
  <c r="AI50" i="32"/>
  <c r="T169" i="32"/>
  <c r="AI72" i="32"/>
  <c r="AI88" i="32"/>
  <c r="AI39" i="32"/>
  <c r="AI49" i="32"/>
  <c r="AI71" i="32"/>
  <c r="AI84" i="32"/>
  <c r="AK23" i="32"/>
  <c r="AK102" i="32"/>
  <c r="W169" i="32"/>
  <c r="AI19" i="32"/>
  <c r="G169" i="32"/>
  <c r="AK26" i="32"/>
  <c r="AI36" i="32"/>
  <c r="AK36" i="32"/>
  <c r="AI45" i="32"/>
  <c r="AK45" i="32"/>
  <c r="AI47" i="32"/>
  <c r="AI57" i="32"/>
  <c r="AI68" i="32"/>
  <c r="AI70" i="32"/>
  <c r="AI74" i="32"/>
  <c r="AI77" i="32"/>
  <c r="AI78" i="32"/>
  <c r="AI97" i="32"/>
  <c r="AI101" i="32"/>
  <c r="J169" i="32"/>
  <c r="AI108" i="32"/>
  <c r="AI114" i="32"/>
  <c r="AI115" i="32"/>
  <c r="AI117" i="32"/>
  <c r="U169" i="32"/>
  <c r="AI20" i="32"/>
  <c r="AG169" i="32"/>
  <c r="AI24" i="32"/>
  <c r="AI32" i="32"/>
  <c r="AI38" i="32"/>
  <c r="AI44" i="32"/>
  <c r="AK49" i="32"/>
  <c r="AI54" i="32"/>
  <c r="AI55" i="32"/>
  <c r="AI62" i="32"/>
  <c r="AI64" i="32"/>
  <c r="AI73" i="32"/>
  <c r="AI76" i="32"/>
  <c r="AI81" i="32"/>
  <c r="AI87" i="32"/>
  <c r="AK87" i="32"/>
  <c r="AI90" i="32"/>
  <c r="AI93" i="32"/>
  <c r="AI103" i="32"/>
  <c r="AI113" i="32"/>
  <c r="AI13" i="32"/>
  <c r="X169" i="32"/>
  <c r="AI21" i="32"/>
  <c r="AI22" i="32"/>
  <c r="AI25" i="32"/>
  <c r="AI28" i="32"/>
  <c r="AF169" i="32"/>
  <c r="AE169" i="32"/>
  <c r="AI37" i="32"/>
  <c r="AI41" i="32"/>
  <c r="AI53" i="32"/>
  <c r="AI63" i="32"/>
  <c r="AI66" i="32"/>
  <c r="AK77" i="32"/>
  <c r="AI80" i="32"/>
  <c r="AI85" i="32"/>
  <c r="AI86" i="32"/>
  <c r="AI100" i="32"/>
  <c r="AI107" i="32"/>
  <c r="AK114" i="32"/>
  <c r="AI42" i="32"/>
  <c r="AK44" i="32"/>
  <c r="AK54" i="32"/>
  <c r="AI58" i="32"/>
  <c r="AK76" i="32"/>
  <c r="AK80" i="32"/>
  <c r="AI94" i="32"/>
  <c r="AK101" i="32"/>
  <c r="AI104" i="32"/>
  <c r="AK106" i="32"/>
  <c r="D169" i="32"/>
  <c r="R169" i="32"/>
  <c r="AI34" i="32"/>
  <c r="AI40" i="32"/>
  <c r="AI48" i="32"/>
  <c r="AI56" i="32"/>
  <c r="AI91" i="32"/>
  <c r="AI99" i="32"/>
  <c r="AI116" i="32"/>
  <c r="AI33" i="32"/>
  <c r="AI43" i="32"/>
  <c r="AI51" i="32"/>
  <c r="AI79" i="32"/>
  <c r="AI98" i="32"/>
  <c r="AI105" i="32"/>
  <c r="AI110" i="32"/>
  <c r="AI17" i="32"/>
  <c r="AI169" i="32" l="1"/>
  <c r="AK169" i="32"/>
  <c r="AQ14" i="4" l="1"/>
  <c r="AQ15" i="4"/>
  <c r="AN15" i="4" l="1"/>
  <c r="AK15" i="4" l="1"/>
  <c r="AH15" i="4" l="1"/>
  <c r="AE15" i="4" l="1"/>
  <c r="AB15" i="4" l="1"/>
  <c r="Y15" i="4" l="1"/>
  <c r="V14" i="4"/>
  <c r="V15" i="4" l="1"/>
  <c r="S15" i="4"/>
  <c r="P15" i="4" l="1"/>
  <c r="M15" i="4" l="1"/>
  <c r="J15" i="4" l="1"/>
  <c r="AS15" i="4"/>
  <c r="AR15" i="4"/>
  <c r="AT15" i="4" l="1"/>
  <c r="AS160" i="4" l="1"/>
  <c r="AR160" i="4"/>
  <c r="AQ160" i="4"/>
  <c r="AN160" i="4"/>
  <c r="AK160" i="4"/>
  <c r="AH160" i="4"/>
  <c r="AE160" i="4"/>
  <c r="AB160" i="4"/>
  <c r="Y160" i="4"/>
  <c r="V160" i="4"/>
  <c r="S160" i="4"/>
  <c r="P160" i="4"/>
  <c r="M160" i="4"/>
  <c r="J160" i="4"/>
  <c r="AS159" i="4"/>
  <c r="AR159" i="4"/>
  <c r="AQ159" i="4"/>
  <c r="AN159" i="4"/>
  <c r="AK159" i="4"/>
  <c r="AH159" i="4"/>
  <c r="AE159" i="4"/>
  <c r="AB159" i="4"/>
  <c r="Y159" i="4"/>
  <c r="V159" i="4"/>
  <c r="S159" i="4"/>
  <c r="P159" i="4"/>
  <c r="M159" i="4"/>
  <c r="J159" i="4"/>
  <c r="AS158" i="4"/>
  <c r="AR158" i="4"/>
  <c r="AQ158" i="4"/>
  <c r="AN158" i="4"/>
  <c r="AK158" i="4"/>
  <c r="AH158" i="4"/>
  <c r="AE158" i="4"/>
  <c r="AB158" i="4"/>
  <c r="Y158" i="4"/>
  <c r="V158" i="4"/>
  <c r="S158" i="4"/>
  <c r="P158" i="4"/>
  <c r="M158" i="4"/>
  <c r="J158" i="4"/>
  <c r="AS157" i="4"/>
  <c r="AR157" i="4"/>
  <c r="AQ157" i="4"/>
  <c r="AN157" i="4"/>
  <c r="AK157" i="4"/>
  <c r="AH157" i="4"/>
  <c r="AE157" i="4"/>
  <c r="AB157" i="4"/>
  <c r="Y157" i="4"/>
  <c r="V157" i="4"/>
  <c r="S157" i="4"/>
  <c r="P157" i="4"/>
  <c r="M157" i="4"/>
  <c r="J157" i="4"/>
  <c r="AS156" i="4"/>
  <c r="AR156" i="4"/>
  <c r="AQ156" i="4"/>
  <c r="AN156" i="4"/>
  <c r="AK156" i="4"/>
  <c r="AH156" i="4"/>
  <c r="AE156" i="4"/>
  <c r="AB156" i="4"/>
  <c r="Y156" i="4"/>
  <c r="V156" i="4"/>
  <c r="S156" i="4"/>
  <c r="P156" i="4"/>
  <c r="M156" i="4"/>
  <c r="J156" i="4"/>
  <c r="AS155" i="4"/>
  <c r="AR155" i="4"/>
  <c r="AQ155" i="4"/>
  <c r="AN155" i="4"/>
  <c r="AK155" i="4"/>
  <c r="AH155" i="4"/>
  <c r="AE155" i="4"/>
  <c r="AB155" i="4"/>
  <c r="Y155" i="4"/>
  <c r="V155" i="4"/>
  <c r="S155" i="4"/>
  <c r="P155" i="4"/>
  <c r="M155" i="4"/>
  <c r="J155" i="4"/>
  <c r="AS154" i="4"/>
  <c r="AR154" i="4"/>
  <c r="AQ154" i="4"/>
  <c r="AN154" i="4"/>
  <c r="AK154" i="4"/>
  <c r="AH154" i="4"/>
  <c r="AE154" i="4"/>
  <c r="AB154" i="4"/>
  <c r="Y154" i="4"/>
  <c r="V154" i="4"/>
  <c r="S154" i="4"/>
  <c r="P154" i="4"/>
  <c r="M154" i="4"/>
  <c r="J154" i="4"/>
  <c r="AS153" i="4"/>
  <c r="AR153" i="4"/>
  <c r="AQ153" i="4"/>
  <c r="AN153" i="4"/>
  <c r="AK153" i="4"/>
  <c r="AH153" i="4"/>
  <c r="AE153" i="4"/>
  <c r="AB153" i="4"/>
  <c r="Y153" i="4"/>
  <c r="V153" i="4"/>
  <c r="S153" i="4"/>
  <c r="P153" i="4"/>
  <c r="M153" i="4"/>
  <c r="J153" i="4"/>
  <c r="AS152" i="4"/>
  <c r="AR152" i="4"/>
  <c r="AQ152" i="4"/>
  <c r="AN152" i="4"/>
  <c r="AK152" i="4"/>
  <c r="AH152" i="4"/>
  <c r="AE152" i="4"/>
  <c r="AB152" i="4"/>
  <c r="Y152" i="4"/>
  <c r="V152" i="4"/>
  <c r="S152" i="4"/>
  <c r="P152" i="4"/>
  <c r="M152" i="4"/>
  <c r="J152" i="4"/>
  <c r="AS151" i="4"/>
  <c r="AR151" i="4"/>
  <c r="AQ151" i="4"/>
  <c r="AN151" i="4"/>
  <c r="AK151" i="4"/>
  <c r="AH151" i="4"/>
  <c r="AE151" i="4"/>
  <c r="AB151" i="4"/>
  <c r="Y151" i="4"/>
  <c r="V151" i="4"/>
  <c r="S151" i="4"/>
  <c r="P151" i="4"/>
  <c r="M151" i="4"/>
  <c r="J151" i="4"/>
  <c r="AS150" i="4"/>
  <c r="AR150" i="4"/>
  <c r="AQ150" i="4"/>
  <c r="AN150" i="4"/>
  <c r="AK150" i="4"/>
  <c r="AH150" i="4"/>
  <c r="AE150" i="4"/>
  <c r="AB150" i="4"/>
  <c r="Y150" i="4"/>
  <c r="V150" i="4"/>
  <c r="S150" i="4"/>
  <c r="P150" i="4"/>
  <c r="M150" i="4"/>
  <c r="J150" i="4"/>
  <c r="AS149" i="4"/>
  <c r="AR149" i="4"/>
  <c r="AQ149" i="4"/>
  <c r="AN149" i="4"/>
  <c r="AK149" i="4"/>
  <c r="AH149" i="4"/>
  <c r="AE149" i="4"/>
  <c r="AB149" i="4"/>
  <c r="Y149" i="4"/>
  <c r="V149" i="4"/>
  <c r="S149" i="4"/>
  <c r="P149" i="4"/>
  <c r="M149" i="4"/>
  <c r="J149" i="4"/>
  <c r="AS148" i="4"/>
  <c r="AR148" i="4"/>
  <c r="AQ148" i="4"/>
  <c r="AN148" i="4"/>
  <c r="AK148" i="4"/>
  <c r="AH148" i="4"/>
  <c r="AE148" i="4"/>
  <c r="AB148" i="4"/>
  <c r="Y148" i="4"/>
  <c r="V148" i="4"/>
  <c r="S148" i="4"/>
  <c r="P148" i="4"/>
  <c r="M148" i="4"/>
  <c r="J148" i="4"/>
  <c r="AS147" i="4"/>
  <c r="AR147" i="4"/>
  <c r="AQ147" i="4"/>
  <c r="AN147" i="4"/>
  <c r="AK147" i="4"/>
  <c r="AH147" i="4"/>
  <c r="AE147" i="4"/>
  <c r="AB147" i="4"/>
  <c r="Y147" i="4"/>
  <c r="V147" i="4"/>
  <c r="S147" i="4"/>
  <c r="P147" i="4"/>
  <c r="M147" i="4"/>
  <c r="J147" i="4"/>
  <c r="AS146" i="4"/>
  <c r="AR146" i="4"/>
  <c r="AQ146" i="4"/>
  <c r="AN146" i="4"/>
  <c r="AK146" i="4"/>
  <c r="AH146" i="4"/>
  <c r="AE146" i="4"/>
  <c r="AB146" i="4"/>
  <c r="Y146" i="4"/>
  <c r="V146" i="4"/>
  <c r="S146" i="4"/>
  <c r="P146" i="4"/>
  <c r="M146" i="4"/>
  <c r="J146" i="4"/>
  <c r="AS145" i="4"/>
  <c r="AR145" i="4"/>
  <c r="AQ145" i="4"/>
  <c r="AN145" i="4"/>
  <c r="AK145" i="4"/>
  <c r="AH145" i="4"/>
  <c r="AE145" i="4"/>
  <c r="AB145" i="4"/>
  <c r="Y145" i="4"/>
  <c r="V145" i="4"/>
  <c r="S145" i="4"/>
  <c r="P145" i="4"/>
  <c r="M145" i="4"/>
  <c r="J145" i="4"/>
  <c r="AS144" i="4"/>
  <c r="AR144" i="4"/>
  <c r="AQ144" i="4"/>
  <c r="AN144" i="4"/>
  <c r="AK144" i="4"/>
  <c r="AH144" i="4"/>
  <c r="AE144" i="4"/>
  <c r="AB144" i="4"/>
  <c r="Y144" i="4"/>
  <c r="V144" i="4"/>
  <c r="S144" i="4"/>
  <c r="P144" i="4"/>
  <c r="M144" i="4"/>
  <c r="J144" i="4"/>
  <c r="AS143" i="4"/>
  <c r="AR143" i="4"/>
  <c r="AQ143" i="4"/>
  <c r="AN143" i="4"/>
  <c r="AK143" i="4"/>
  <c r="AH143" i="4"/>
  <c r="AE143" i="4"/>
  <c r="AB143" i="4"/>
  <c r="Y143" i="4"/>
  <c r="V143" i="4"/>
  <c r="S143" i="4"/>
  <c r="P143" i="4"/>
  <c r="M143" i="4"/>
  <c r="J143" i="4"/>
  <c r="AS142" i="4"/>
  <c r="AR142" i="4"/>
  <c r="AQ142" i="4"/>
  <c r="AN142" i="4"/>
  <c r="AK142" i="4"/>
  <c r="AH142" i="4"/>
  <c r="AE142" i="4"/>
  <c r="AB142" i="4"/>
  <c r="Y142" i="4"/>
  <c r="V142" i="4"/>
  <c r="S142" i="4"/>
  <c r="P142" i="4"/>
  <c r="M142" i="4"/>
  <c r="J142" i="4"/>
  <c r="AS141" i="4"/>
  <c r="AR141" i="4"/>
  <c r="AQ141" i="4"/>
  <c r="AN141" i="4"/>
  <c r="AK141" i="4"/>
  <c r="AH141" i="4"/>
  <c r="AE141" i="4"/>
  <c r="AB141" i="4"/>
  <c r="Y141" i="4"/>
  <c r="V141" i="4"/>
  <c r="S141" i="4"/>
  <c r="P141" i="4"/>
  <c r="M141" i="4"/>
  <c r="J141" i="4"/>
  <c r="AS140" i="4"/>
  <c r="AR140" i="4"/>
  <c r="AQ140" i="4"/>
  <c r="AN140" i="4"/>
  <c r="AK140" i="4"/>
  <c r="AH140" i="4"/>
  <c r="AE140" i="4"/>
  <c r="AB140" i="4"/>
  <c r="Y140" i="4"/>
  <c r="V140" i="4"/>
  <c r="S140" i="4"/>
  <c r="P140" i="4"/>
  <c r="M140" i="4"/>
  <c r="J140" i="4"/>
  <c r="AS139" i="4"/>
  <c r="AR139" i="4"/>
  <c r="AQ139" i="4"/>
  <c r="AN139" i="4"/>
  <c r="AK139" i="4"/>
  <c r="AH139" i="4"/>
  <c r="AE139" i="4"/>
  <c r="AB139" i="4"/>
  <c r="Y139" i="4"/>
  <c r="V139" i="4"/>
  <c r="S139" i="4"/>
  <c r="P139" i="4"/>
  <c r="M139" i="4"/>
  <c r="J139" i="4"/>
  <c r="AS138" i="4"/>
  <c r="AR138" i="4"/>
  <c r="AQ138" i="4"/>
  <c r="AN138" i="4"/>
  <c r="AK138" i="4"/>
  <c r="AH138" i="4"/>
  <c r="AE138" i="4"/>
  <c r="AB138" i="4"/>
  <c r="Y138" i="4"/>
  <c r="V138" i="4"/>
  <c r="S138" i="4"/>
  <c r="P138" i="4"/>
  <c r="M138" i="4"/>
  <c r="J138" i="4"/>
  <c r="AS137" i="4"/>
  <c r="AR137" i="4"/>
  <c r="AQ137" i="4"/>
  <c r="AN137" i="4"/>
  <c r="AK137" i="4"/>
  <c r="AH137" i="4"/>
  <c r="AE137" i="4"/>
  <c r="AB137" i="4"/>
  <c r="Y137" i="4"/>
  <c r="V137" i="4"/>
  <c r="S137" i="4"/>
  <c r="P137" i="4"/>
  <c r="M137" i="4"/>
  <c r="J137" i="4"/>
  <c r="AS136" i="4"/>
  <c r="AR136" i="4"/>
  <c r="AQ136" i="4"/>
  <c r="AN136" i="4"/>
  <c r="AK136" i="4"/>
  <c r="AH136" i="4"/>
  <c r="AE136" i="4"/>
  <c r="AB136" i="4"/>
  <c r="Y136" i="4"/>
  <c r="V136" i="4"/>
  <c r="S136" i="4"/>
  <c r="P136" i="4"/>
  <c r="M136" i="4"/>
  <c r="J136" i="4"/>
  <c r="AS135" i="4"/>
  <c r="AR135" i="4"/>
  <c r="AQ135" i="4"/>
  <c r="AN135" i="4"/>
  <c r="AK135" i="4"/>
  <c r="AH135" i="4"/>
  <c r="AE135" i="4"/>
  <c r="AB135" i="4"/>
  <c r="Y135" i="4"/>
  <c r="V135" i="4"/>
  <c r="S135" i="4"/>
  <c r="P135" i="4"/>
  <c r="M135" i="4"/>
  <c r="J135" i="4"/>
  <c r="AS134" i="4"/>
  <c r="AR134" i="4"/>
  <c r="AQ134" i="4"/>
  <c r="AN134" i="4"/>
  <c r="AK134" i="4"/>
  <c r="AH134" i="4"/>
  <c r="AE134" i="4"/>
  <c r="AB134" i="4"/>
  <c r="Y134" i="4"/>
  <c r="V134" i="4"/>
  <c r="S134" i="4"/>
  <c r="P134" i="4"/>
  <c r="M134" i="4"/>
  <c r="J134" i="4"/>
  <c r="AS133" i="4"/>
  <c r="AR133" i="4"/>
  <c r="AQ133" i="4"/>
  <c r="AN133" i="4"/>
  <c r="AK133" i="4"/>
  <c r="AH133" i="4"/>
  <c r="AE133" i="4"/>
  <c r="AB133" i="4"/>
  <c r="Y133" i="4"/>
  <c r="V133" i="4"/>
  <c r="S133" i="4"/>
  <c r="P133" i="4"/>
  <c r="M133" i="4"/>
  <c r="J133" i="4"/>
  <c r="AS132" i="4"/>
  <c r="AR132" i="4"/>
  <c r="AQ132" i="4"/>
  <c r="AN132" i="4"/>
  <c r="AK132" i="4"/>
  <c r="AH132" i="4"/>
  <c r="AE132" i="4"/>
  <c r="AB132" i="4"/>
  <c r="Y132" i="4"/>
  <c r="V132" i="4"/>
  <c r="S132" i="4"/>
  <c r="P132" i="4"/>
  <c r="M132" i="4"/>
  <c r="J132" i="4"/>
  <c r="AS131" i="4"/>
  <c r="AR131" i="4"/>
  <c r="AQ131" i="4"/>
  <c r="AN131" i="4"/>
  <c r="AK131" i="4"/>
  <c r="AH131" i="4"/>
  <c r="AE131" i="4"/>
  <c r="AB131" i="4"/>
  <c r="Y131" i="4"/>
  <c r="V131" i="4"/>
  <c r="S131" i="4"/>
  <c r="P131" i="4"/>
  <c r="M131" i="4"/>
  <c r="J131" i="4"/>
  <c r="AS130" i="4"/>
  <c r="AR130" i="4"/>
  <c r="AQ130" i="4"/>
  <c r="AN130" i="4"/>
  <c r="AK130" i="4"/>
  <c r="AH130" i="4"/>
  <c r="AE130" i="4"/>
  <c r="AB130" i="4"/>
  <c r="Y130" i="4"/>
  <c r="V130" i="4"/>
  <c r="S130" i="4"/>
  <c r="P130" i="4"/>
  <c r="M130" i="4"/>
  <c r="J130" i="4"/>
  <c r="AS129" i="4"/>
  <c r="AR129" i="4"/>
  <c r="AQ129" i="4"/>
  <c r="AN129" i="4"/>
  <c r="AK129" i="4"/>
  <c r="AH129" i="4"/>
  <c r="AE129" i="4"/>
  <c r="AB129" i="4"/>
  <c r="Y129" i="4"/>
  <c r="V129" i="4"/>
  <c r="S129" i="4"/>
  <c r="P129" i="4"/>
  <c r="M129" i="4"/>
  <c r="J129" i="4"/>
  <c r="AS128" i="4"/>
  <c r="AR128" i="4"/>
  <c r="AQ128" i="4"/>
  <c r="AN128" i="4"/>
  <c r="AK128" i="4"/>
  <c r="AH128" i="4"/>
  <c r="AE128" i="4"/>
  <c r="AB128" i="4"/>
  <c r="Y128" i="4"/>
  <c r="V128" i="4"/>
  <c r="S128" i="4"/>
  <c r="P128" i="4"/>
  <c r="M128" i="4"/>
  <c r="J128" i="4"/>
  <c r="AS127" i="4"/>
  <c r="AR127" i="4"/>
  <c r="AQ127" i="4"/>
  <c r="AN127" i="4"/>
  <c r="AK127" i="4"/>
  <c r="AH127" i="4"/>
  <c r="AE127" i="4"/>
  <c r="AB127" i="4"/>
  <c r="Y127" i="4"/>
  <c r="V127" i="4"/>
  <c r="S127" i="4"/>
  <c r="P127" i="4"/>
  <c r="M127" i="4"/>
  <c r="J127" i="4"/>
  <c r="AS126" i="4"/>
  <c r="AR126" i="4"/>
  <c r="AQ126" i="4"/>
  <c r="AN126" i="4"/>
  <c r="AK126" i="4"/>
  <c r="AH126" i="4"/>
  <c r="AE126" i="4"/>
  <c r="AB126" i="4"/>
  <c r="Y126" i="4"/>
  <c r="V126" i="4"/>
  <c r="S126" i="4"/>
  <c r="P126" i="4"/>
  <c r="M126" i="4"/>
  <c r="J126" i="4"/>
  <c r="AS125" i="4"/>
  <c r="AR125" i="4"/>
  <c r="AQ125" i="4"/>
  <c r="AN125" i="4"/>
  <c r="AK125" i="4"/>
  <c r="AH125" i="4"/>
  <c r="AE125" i="4"/>
  <c r="AB125" i="4"/>
  <c r="Y125" i="4"/>
  <c r="V125" i="4"/>
  <c r="S125" i="4"/>
  <c r="P125" i="4"/>
  <c r="M125" i="4"/>
  <c r="J125" i="4"/>
  <c r="AS124" i="4"/>
  <c r="AR124" i="4"/>
  <c r="AQ124" i="4"/>
  <c r="AN124" i="4"/>
  <c r="AK124" i="4"/>
  <c r="AH124" i="4"/>
  <c r="AE124" i="4"/>
  <c r="AB124" i="4"/>
  <c r="Y124" i="4"/>
  <c r="V124" i="4"/>
  <c r="S124" i="4"/>
  <c r="P124" i="4"/>
  <c r="M124" i="4"/>
  <c r="J124" i="4"/>
  <c r="AS123" i="4"/>
  <c r="AR123" i="4"/>
  <c r="AQ123" i="4"/>
  <c r="AN123" i="4"/>
  <c r="AK123" i="4"/>
  <c r="AH123" i="4"/>
  <c r="AE123" i="4"/>
  <c r="AB123" i="4"/>
  <c r="Y123" i="4"/>
  <c r="V123" i="4"/>
  <c r="S123" i="4"/>
  <c r="P123" i="4"/>
  <c r="M123" i="4"/>
  <c r="J123" i="4"/>
  <c r="AS122" i="4"/>
  <c r="AR122" i="4"/>
  <c r="AQ122" i="4"/>
  <c r="AN122" i="4"/>
  <c r="AK122" i="4"/>
  <c r="AH122" i="4"/>
  <c r="AE122" i="4"/>
  <c r="AB122" i="4"/>
  <c r="Y122" i="4"/>
  <c r="V122" i="4"/>
  <c r="S122" i="4"/>
  <c r="P122" i="4"/>
  <c r="M122" i="4"/>
  <c r="J122" i="4"/>
  <c r="AS121" i="4"/>
  <c r="AR121" i="4"/>
  <c r="AQ121" i="4"/>
  <c r="AN121" i="4"/>
  <c r="AK121" i="4"/>
  <c r="AH121" i="4"/>
  <c r="AE121" i="4"/>
  <c r="AB121" i="4"/>
  <c r="Y121" i="4"/>
  <c r="V121" i="4"/>
  <c r="S121" i="4"/>
  <c r="P121" i="4"/>
  <c r="M121" i="4"/>
  <c r="J121" i="4"/>
  <c r="AS120" i="4"/>
  <c r="AR120" i="4"/>
  <c r="AQ120" i="4"/>
  <c r="AN120" i="4"/>
  <c r="AK120" i="4"/>
  <c r="AH120" i="4"/>
  <c r="AE120" i="4"/>
  <c r="AB120" i="4"/>
  <c r="Y120" i="4"/>
  <c r="V120" i="4"/>
  <c r="S120" i="4"/>
  <c r="P120" i="4"/>
  <c r="M120" i="4"/>
  <c r="J120" i="4"/>
  <c r="AS119" i="4"/>
  <c r="AR119" i="4"/>
  <c r="AQ119" i="4"/>
  <c r="AN119" i="4"/>
  <c r="AK119" i="4"/>
  <c r="AH119" i="4"/>
  <c r="AE119" i="4"/>
  <c r="AB119" i="4"/>
  <c r="Y119" i="4"/>
  <c r="V119" i="4"/>
  <c r="S119" i="4"/>
  <c r="P119" i="4"/>
  <c r="M119" i="4"/>
  <c r="J119" i="4"/>
  <c r="AS118" i="4"/>
  <c r="AR118" i="4"/>
  <c r="AQ118" i="4"/>
  <c r="AN118" i="4"/>
  <c r="AK118" i="4"/>
  <c r="AH118" i="4"/>
  <c r="AE118" i="4"/>
  <c r="AB118" i="4"/>
  <c r="Y118" i="4"/>
  <c r="V118" i="4"/>
  <c r="S118" i="4"/>
  <c r="P118" i="4"/>
  <c r="M118" i="4"/>
  <c r="J118" i="4"/>
  <c r="AS117" i="4"/>
  <c r="AR117" i="4"/>
  <c r="AQ117" i="4"/>
  <c r="AN117" i="4"/>
  <c r="AK117" i="4"/>
  <c r="AH117" i="4"/>
  <c r="AE117" i="4"/>
  <c r="AB117" i="4"/>
  <c r="Y117" i="4"/>
  <c r="V117" i="4"/>
  <c r="S117" i="4"/>
  <c r="P117" i="4"/>
  <c r="M117" i="4"/>
  <c r="J117" i="4"/>
  <c r="AS116" i="4"/>
  <c r="AR116" i="4"/>
  <c r="AQ116" i="4"/>
  <c r="AN116" i="4"/>
  <c r="AK116" i="4"/>
  <c r="AH116" i="4"/>
  <c r="AE116" i="4"/>
  <c r="AB116" i="4"/>
  <c r="Y116" i="4"/>
  <c r="V116" i="4"/>
  <c r="S116" i="4"/>
  <c r="P116" i="4"/>
  <c r="M116" i="4"/>
  <c r="J116" i="4"/>
  <c r="AS115" i="4"/>
  <c r="AR115" i="4"/>
  <c r="AQ115" i="4"/>
  <c r="AN115" i="4"/>
  <c r="AK115" i="4"/>
  <c r="AH115" i="4"/>
  <c r="AE115" i="4"/>
  <c r="AB115" i="4"/>
  <c r="Y115" i="4"/>
  <c r="V115" i="4"/>
  <c r="S115" i="4"/>
  <c r="P115" i="4"/>
  <c r="M115" i="4"/>
  <c r="J115" i="4"/>
  <c r="AS114" i="4"/>
  <c r="AR114" i="4"/>
  <c r="AQ114" i="4"/>
  <c r="AN114" i="4"/>
  <c r="AK114" i="4"/>
  <c r="AH114" i="4"/>
  <c r="AE114" i="4"/>
  <c r="AB114" i="4"/>
  <c r="Y114" i="4"/>
  <c r="V114" i="4"/>
  <c r="S114" i="4"/>
  <c r="P114" i="4"/>
  <c r="M114" i="4"/>
  <c r="J114" i="4"/>
  <c r="AS113" i="4"/>
  <c r="AR113" i="4"/>
  <c r="AQ113" i="4"/>
  <c r="AN113" i="4"/>
  <c r="AK113" i="4"/>
  <c r="AH113" i="4"/>
  <c r="AE113" i="4"/>
  <c r="AB113" i="4"/>
  <c r="Y113" i="4"/>
  <c r="V113" i="4"/>
  <c r="S113" i="4"/>
  <c r="P113" i="4"/>
  <c r="M113" i="4"/>
  <c r="J113" i="4"/>
  <c r="AS112" i="4"/>
  <c r="AR112" i="4"/>
  <c r="AQ112" i="4"/>
  <c r="AN112" i="4"/>
  <c r="AK112" i="4"/>
  <c r="AH112" i="4"/>
  <c r="AE112" i="4"/>
  <c r="AB112" i="4"/>
  <c r="Y112" i="4"/>
  <c r="V112" i="4"/>
  <c r="S112" i="4"/>
  <c r="P112" i="4"/>
  <c r="M112" i="4"/>
  <c r="J112" i="4"/>
  <c r="AS111" i="4"/>
  <c r="AR111" i="4"/>
  <c r="AQ111" i="4"/>
  <c r="AN111" i="4"/>
  <c r="AK111" i="4"/>
  <c r="AH111" i="4"/>
  <c r="AE111" i="4"/>
  <c r="AB111" i="4"/>
  <c r="Y111" i="4"/>
  <c r="V111" i="4"/>
  <c r="S111" i="4"/>
  <c r="P111" i="4"/>
  <c r="M111" i="4"/>
  <c r="J111" i="4"/>
  <c r="AS110" i="4"/>
  <c r="AR110" i="4"/>
  <c r="AQ110" i="4"/>
  <c r="AN110" i="4"/>
  <c r="AK110" i="4"/>
  <c r="AH110" i="4"/>
  <c r="AE110" i="4"/>
  <c r="AB110" i="4"/>
  <c r="Y110" i="4"/>
  <c r="V110" i="4"/>
  <c r="S110" i="4"/>
  <c r="P110" i="4"/>
  <c r="M110" i="4"/>
  <c r="J110" i="4"/>
  <c r="AS109" i="4"/>
  <c r="AR109" i="4"/>
  <c r="AQ109" i="4"/>
  <c r="AN109" i="4"/>
  <c r="AK109" i="4"/>
  <c r="AH109" i="4"/>
  <c r="AE109" i="4"/>
  <c r="AB109" i="4"/>
  <c r="Y109" i="4"/>
  <c r="V109" i="4"/>
  <c r="S109" i="4"/>
  <c r="P109" i="4"/>
  <c r="M109" i="4"/>
  <c r="J109" i="4"/>
  <c r="AS108" i="4"/>
  <c r="AR108" i="4"/>
  <c r="AQ108" i="4"/>
  <c r="AN108" i="4"/>
  <c r="AK108" i="4"/>
  <c r="AH108" i="4"/>
  <c r="AE108" i="4"/>
  <c r="AB108" i="4"/>
  <c r="Y108" i="4"/>
  <c r="V108" i="4"/>
  <c r="S108" i="4"/>
  <c r="P108" i="4"/>
  <c r="M108" i="4"/>
  <c r="J108" i="4"/>
  <c r="AS107" i="4"/>
  <c r="AR107" i="4"/>
  <c r="AQ107" i="4"/>
  <c r="AN107" i="4"/>
  <c r="AK107" i="4"/>
  <c r="AH107" i="4"/>
  <c r="AE107" i="4"/>
  <c r="AB107" i="4"/>
  <c r="Y107" i="4"/>
  <c r="V107" i="4"/>
  <c r="S107" i="4"/>
  <c r="P107" i="4"/>
  <c r="M107" i="4"/>
  <c r="J107" i="4"/>
  <c r="AS106" i="4"/>
  <c r="AR106" i="4"/>
  <c r="AQ106" i="4"/>
  <c r="AN106" i="4"/>
  <c r="AK106" i="4"/>
  <c r="AH106" i="4"/>
  <c r="AE106" i="4"/>
  <c r="AB106" i="4"/>
  <c r="Y106" i="4"/>
  <c r="V106" i="4"/>
  <c r="S106" i="4"/>
  <c r="P106" i="4"/>
  <c r="M106" i="4"/>
  <c r="J106" i="4"/>
  <c r="AS105" i="4"/>
  <c r="AR105" i="4"/>
  <c r="AQ105" i="4"/>
  <c r="AN105" i="4"/>
  <c r="AK105" i="4"/>
  <c r="AH105" i="4"/>
  <c r="AE105" i="4"/>
  <c r="AB105" i="4"/>
  <c r="Y105" i="4"/>
  <c r="V105" i="4"/>
  <c r="S105" i="4"/>
  <c r="P105" i="4"/>
  <c r="M105" i="4"/>
  <c r="J105" i="4"/>
  <c r="AS104" i="4"/>
  <c r="AR104" i="4"/>
  <c r="AQ104" i="4"/>
  <c r="AN104" i="4"/>
  <c r="AK104" i="4"/>
  <c r="AH104" i="4"/>
  <c r="AE104" i="4"/>
  <c r="AB104" i="4"/>
  <c r="Y104" i="4"/>
  <c r="V104" i="4"/>
  <c r="S104" i="4"/>
  <c r="P104" i="4"/>
  <c r="M104" i="4"/>
  <c r="J104" i="4"/>
  <c r="AS103" i="4"/>
  <c r="AR103" i="4"/>
  <c r="AQ103" i="4"/>
  <c r="AN103" i="4"/>
  <c r="AK103" i="4"/>
  <c r="AH103" i="4"/>
  <c r="AE103" i="4"/>
  <c r="AB103" i="4"/>
  <c r="Y103" i="4"/>
  <c r="V103" i="4"/>
  <c r="S103" i="4"/>
  <c r="P103" i="4"/>
  <c r="M103" i="4"/>
  <c r="J103" i="4"/>
  <c r="AS102" i="4"/>
  <c r="AR102" i="4"/>
  <c r="AQ102" i="4"/>
  <c r="AN102" i="4"/>
  <c r="AK102" i="4"/>
  <c r="AH102" i="4"/>
  <c r="AE102" i="4"/>
  <c r="AB102" i="4"/>
  <c r="Y102" i="4"/>
  <c r="V102" i="4"/>
  <c r="S102" i="4"/>
  <c r="P102" i="4"/>
  <c r="M102" i="4"/>
  <c r="J102" i="4"/>
  <c r="AS101" i="4"/>
  <c r="AR101" i="4"/>
  <c r="AQ101" i="4"/>
  <c r="AN101" i="4"/>
  <c r="AK101" i="4"/>
  <c r="AH101" i="4"/>
  <c r="AE101" i="4"/>
  <c r="AB101" i="4"/>
  <c r="Y101" i="4"/>
  <c r="V101" i="4"/>
  <c r="S101" i="4"/>
  <c r="P101" i="4"/>
  <c r="M101" i="4"/>
  <c r="J101" i="4"/>
  <c r="AS100" i="4"/>
  <c r="AR100" i="4"/>
  <c r="AQ100" i="4"/>
  <c r="AN100" i="4"/>
  <c r="AK100" i="4"/>
  <c r="AH100" i="4"/>
  <c r="AE100" i="4"/>
  <c r="AB100" i="4"/>
  <c r="Y100" i="4"/>
  <c r="V100" i="4"/>
  <c r="S100" i="4"/>
  <c r="P100" i="4"/>
  <c r="M100" i="4"/>
  <c r="J100" i="4"/>
  <c r="AS99" i="4"/>
  <c r="AR99" i="4"/>
  <c r="AQ99" i="4"/>
  <c r="AN99" i="4"/>
  <c r="AK99" i="4"/>
  <c r="AH99" i="4"/>
  <c r="AE99" i="4"/>
  <c r="AB99" i="4"/>
  <c r="Y99" i="4"/>
  <c r="V99" i="4"/>
  <c r="S99" i="4"/>
  <c r="P99" i="4"/>
  <c r="M99" i="4"/>
  <c r="J99" i="4"/>
  <c r="AS98" i="4"/>
  <c r="AR98" i="4"/>
  <c r="AQ98" i="4"/>
  <c r="AN98" i="4"/>
  <c r="AK98" i="4"/>
  <c r="AH98" i="4"/>
  <c r="AE98" i="4"/>
  <c r="AB98" i="4"/>
  <c r="Y98" i="4"/>
  <c r="V98" i="4"/>
  <c r="S98" i="4"/>
  <c r="P98" i="4"/>
  <c r="M98" i="4"/>
  <c r="J98" i="4"/>
  <c r="AS97" i="4"/>
  <c r="AR97" i="4"/>
  <c r="AQ97" i="4"/>
  <c r="AN97" i="4"/>
  <c r="AK97" i="4"/>
  <c r="AH97" i="4"/>
  <c r="AE97" i="4"/>
  <c r="AB97" i="4"/>
  <c r="Y97" i="4"/>
  <c r="V97" i="4"/>
  <c r="S97" i="4"/>
  <c r="P97" i="4"/>
  <c r="M97" i="4"/>
  <c r="J97" i="4"/>
  <c r="AS96" i="4"/>
  <c r="AR96" i="4"/>
  <c r="AQ96" i="4"/>
  <c r="AN96" i="4"/>
  <c r="AK96" i="4"/>
  <c r="AH96" i="4"/>
  <c r="AE96" i="4"/>
  <c r="AB96" i="4"/>
  <c r="Y96" i="4"/>
  <c r="V96" i="4"/>
  <c r="S96" i="4"/>
  <c r="P96" i="4"/>
  <c r="M96" i="4"/>
  <c r="J96" i="4"/>
  <c r="AS95" i="4"/>
  <c r="AR95" i="4"/>
  <c r="AQ95" i="4"/>
  <c r="AN95" i="4"/>
  <c r="AK95" i="4"/>
  <c r="AH95" i="4"/>
  <c r="AE95" i="4"/>
  <c r="AB95" i="4"/>
  <c r="Y95" i="4"/>
  <c r="V95" i="4"/>
  <c r="S95" i="4"/>
  <c r="P95" i="4"/>
  <c r="M95" i="4"/>
  <c r="J95" i="4"/>
  <c r="AS94" i="4"/>
  <c r="AR94" i="4"/>
  <c r="AQ94" i="4"/>
  <c r="AN94" i="4"/>
  <c r="AK94" i="4"/>
  <c r="AH94" i="4"/>
  <c r="AE94" i="4"/>
  <c r="AB94" i="4"/>
  <c r="Y94" i="4"/>
  <c r="V94" i="4"/>
  <c r="S94" i="4"/>
  <c r="P94" i="4"/>
  <c r="M94" i="4"/>
  <c r="J94" i="4"/>
  <c r="AS93" i="4"/>
  <c r="AR93" i="4"/>
  <c r="AQ93" i="4"/>
  <c r="AN93" i="4"/>
  <c r="AK93" i="4"/>
  <c r="AH93" i="4"/>
  <c r="AE93" i="4"/>
  <c r="AB93" i="4"/>
  <c r="Y93" i="4"/>
  <c r="V93" i="4"/>
  <c r="S93" i="4"/>
  <c r="P93" i="4"/>
  <c r="M93" i="4"/>
  <c r="J93" i="4"/>
  <c r="AS92" i="4"/>
  <c r="AR92" i="4"/>
  <c r="AQ92" i="4"/>
  <c r="AN92" i="4"/>
  <c r="AK92" i="4"/>
  <c r="AH92" i="4"/>
  <c r="AE92" i="4"/>
  <c r="AB92" i="4"/>
  <c r="Y92" i="4"/>
  <c r="V92" i="4"/>
  <c r="S92" i="4"/>
  <c r="P92" i="4"/>
  <c r="M92" i="4"/>
  <c r="J92" i="4"/>
  <c r="AS91" i="4"/>
  <c r="AR91" i="4"/>
  <c r="AQ91" i="4"/>
  <c r="AN91" i="4"/>
  <c r="AK91" i="4"/>
  <c r="AH91" i="4"/>
  <c r="AE91" i="4"/>
  <c r="AB91" i="4"/>
  <c r="Y91" i="4"/>
  <c r="V91" i="4"/>
  <c r="S91" i="4"/>
  <c r="P91" i="4"/>
  <c r="M91" i="4"/>
  <c r="J91" i="4"/>
  <c r="AS90" i="4"/>
  <c r="AR90" i="4"/>
  <c r="AQ90" i="4"/>
  <c r="AN90" i="4"/>
  <c r="AK90" i="4"/>
  <c r="AH90" i="4"/>
  <c r="AE90" i="4"/>
  <c r="AB90" i="4"/>
  <c r="Y90" i="4"/>
  <c r="V90" i="4"/>
  <c r="S90" i="4"/>
  <c r="P90" i="4"/>
  <c r="M90" i="4"/>
  <c r="J90" i="4"/>
  <c r="AS89" i="4"/>
  <c r="AR89" i="4"/>
  <c r="AQ89" i="4"/>
  <c r="AN89" i="4"/>
  <c r="AK89" i="4"/>
  <c r="AH89" i="4"/>
  <c r="AE89" i="4"/>
  <c r="AB89" i="4"/>
  <c r="Y89" i="4"/>
  <c r="V89" i="4"/>
  <c r="S89" i="4"/>
  <c r="P89" i="4"/>
  <c r="M89" i="4"/>
  <c r="J89" i="4"/>
  <c r="AS88" i="4"/>
  <c r="AR88" i="4"/>
  <c r="AQ88" i="4"/>
  <c r="AN88" i="4"/>
  <c r="AK88" i="4"/>
  <c r="AH88" i="4"/>
  <c r="AE88" i="4"/>
  <c r="AB88" i="4"/>
  <c r="Y88" i="4"/>
  <c r="V88" i="4"/>
  <c r="S88" i="4"/>
  <c r="P88" i="4"/>
  <c r="M88" i="4"/>
  <c r="J88" i="4"/>
  <c r="AS87" i="4"/>
  <c r="AR87" i="4"/>
  <c r="AQ87" i="4"/>
  <c r="AN87" i="4"/>
  <c r="AK87" i="4"/>
  <c r="AH87" i="4"/>
  <c r="AE87" i="4"/>
  <c r="AB87" i="4"/>
  <c r="Y87" i="4"/>
  <c r="V87" i="4"/>
  <c r="S87" i="4"/>
  <c r="P87" i="4"/>
  <c r="M87" i="4"/>
  <c r="J87" i="4"/>
  <c r="AS86" i="4"/>
  <c r="AR86" i="4"/>
  <c r="AQ86" i="4"/>
  <c r="AN86" i="4"/>
  <c r="AK86" i="4"/>
  <c r="AH86" i="4"/>
  <c r="AE86" i="4"/>
  <c r="AB86" i="4"/>
  <c r="Y86" i="4"/>
  <c r="V86" i="4"/>
  <c r="S86" i="4"/>
  <c r="P86" i="4"/>
  <c r="M86" i="4"/>
  <c r="J86" i="4"/>
  <c r="AS85" i="4"/>
  <c r="AR85" i="4"/>
  <c r="AQ85" i="4"/>
  <c r="AN85" i="4"/>
  <c r="AK85" i="4"/>
  <c r="AH85" i="4"/>
  <c r="AE85" i="4"/>
  <c r="AB85" i="4"/>
  <c r="Y85" i="4"/>
  <c r="V85" i="4"/>
  <c r="S85" i="4"/>
  <c r="P85" i="4"/>
  <c r="M85" i="4"/>
  <c r="J85" i="4"/>
  <c r="AS84" i="4"/>
  <c r="AR84" i="4"/>
  <c r="AQ84" i="4"/>
  <c r="AN84" i="4"/>
  <c r="AK84" i="4"/>
  <c r="AH84" i="4"/>
  <c r="AE84" i="4"/>
  <c r="AB84" i="4"/>
  <c r="Y84" i="4"/>
  <c r="V84" i="4"/>
  <c r="S84" i="4"/>
  <c r="P84" i="4"/>
  <c r="M84" i="4"/>
  <c r="J84" i="4"/>
  <c r="AS83" i="4"/>
  <c r="AR83" i="4"/>
  <c r="AQ83" i="4"/>
  <c r="AN83" i="4"/>
  <c r="AK83" i="4"/>
  <c r="AH83" i="4"/>
  <c r="AE83" i="4"/>
  <c r="AB83" i="4"/>
  <c r="Y83" i="4"/>
  <c r="V83" i="4"/>
  <c r="S83" i="4"/>
  <c r="P83" i="4"/>
  <c r="M83" i="4"/>
  <c r="J83" i="4"/>
  <c r="AS82" i="4"/>
  <c r="AR82" i="4"/>
  <c r="AQ82" i="4"/>
  <c r="AN82" i="4"/>
  <c r="AK82" i="4"/>
  <c r="AH82" i="4"/>
  <c r="AE82" i="4"/>
  <c r="AB82" i="4"/>
  <c r="Y82" i="4"/>
  <c r="V82" i="4"/>
  <c r="S82" i="4"/>
  <c r="P82" i="4"/>
  <c r="M82" i="4"/>
  <c r="J82" i="4"/>
  <c r="AS81" i="4"/>
  <c r="AR81" i="4"/>
  <c r="AQ81" i="4"/>
  <c r="AN81" i="4"/>
  <c r="AK81" i="4"/>
  <c r="AH81" i="4"/>
  <c r="AE81" i="4"/>
  <c r="AB81" i="4"/>
  <c r="Y81" i="4"/>
  <c r="V81" i="4"/>
  <c r="S81" i="4"/>
  <c r="P81" i="4"/>
  <c r="M81" i="4"/>
  <c r="J81" i="4"/>
  <c r="AS80" i="4"/>
  <c r="AR80" i="4"/>
  <c r="AQ80" i="4"/>
  <c r="AN80" i="4"/>
  <c r="AK80" i="4"/>
  <c r="AH80" i="4"/>
  <c r="AE80" i="4"/>
  <c r="AB80" i="4"/>
  <c r="Y80" i="4"/>
  <c r="V80" i="4"/>
  <c r="S80" i="4"/>
  <c r="P80" i="4"/>
  <c r="M80" i="4"/>
  <c r="J80" i="4"/>
  <c r="AS79" i="4"/>
  <c r="AR79" i="4"/>
  <c r="AQ79" i="4"/>
  <c r="AN79" i="4"/>
  <c r="AK79" i="4"/>
  <c r="AH79" i="4"/>
  <c r="AE79" i="4"/>
  <c r="AB79" i="4"/>
  <c r="Y79" i="4"/>
  <c r="V79" i="4"/>
  <c r="S79" i="4"/>
  <c r="P79" i="4"/>
  <c r="M79" i="4"/>
  <c r="J79" i="4"/>
  <c r="AS78" i="4"/>
  <c r="AR78" i="4"/>
  <c r="AQ78" i="4"/>
  <c r="AN78" i="4"/>
  <c r="AK78" i="4"/>
  <c r="AH78" i="4"/>
  <c r="AE78" i="4"/>
  <c r="AB78" i="4"/>
  <c r="Y78" i="4"/>
  <c r="V78" i="4"/>
  <c r="S78" i="4"/>
  <c r="P78" i="4"/>
  <c r="M78" i="4"/>
  <c r="J78" i="4"/>
  <c r="AS77" i="4"/>
  <c r="AR77" i="4"/>
  <c r="AQ77" i="4"/>
  <c r="AN77" i="4"/>
  <c r="AK77" i="4"/>
  <c r="AH77" i="4"/>
  <c r="AE77" i="4"/>
  <c r="AB77" i="4"/>
  <c r="Y77" i="4"/>
  <c r="V77" i="4"/>
  <c r="S77" i="4"/>
  <c r="P77" i="4"/>
  <c r="M77" i="4"/>
  <c r="J77" i="4"/>
  <c r="AS76" i="4"/>
  <c r="AR76" i="4"/>
  <c r="AQ76" i="4"/>
  <c r="AN76" i="4"/>
  <c r="AK76" i="4"/>
  <c r="AH76" i="4"/>
  <c r="AE76" i="4"/>
  <c r="AB76" i="4"/>
  <c r="Y76" i="4"/>
  <c r="V76" i="4"/>
  <c r="S76" i="4"/>
  <c r="P76" i="4"/>
  <c r="M76" i="4"/>
  <c r="J76" i="4"/>
  <c r="AS75" i="4"/>
  <c r="AR75" i="4"/>
  <c r="AQ75" i="4"/>
  <c r="AN75" i="4"/>
  <c r="AK75" i="4"/>
  <c r="AH75" i="4"/>
  <c r="AE75" i="4"/>
  <c r="AB75" i="4"/>
  <c r="Y75" i="4"/>
  <c r="V75" i="4"/>
  <c r="S75" i="4"/>
  <c r="P75" i="4"/>
  <c r="M75" i="4"/>
  <c r="J75" i="4"/>
  <c r="AS74" i="4"/>
  <c r="AR74" i="4"/>
  <c r="AQ74" i="4"/>
  <c r="AN74" i="4"/>
  <c r="AK74" i="4"/>
  <c r="AH74" i="4"/>
  <c r="AE74" i="4"/>
  <c r="AB74" i="4"/>
  <c r="Y74" i="4"/>
  <c r="V74" i="4"/>
  <c r="S74" i="4"/>
  <c r="P74" i="4"/>
  <c r="M74" i="4"/>
  <c r="J74" i="4"/>
  <c r="AS73" i="4"/>
  <c r="AR73" i="4"/>
  <c r="AQ73" i="4"/>
  <c r="AN73" i="4"/>
  <c r="AK73" i="4"/>
  <c r="AH73" i="4"/>
  <c r="AE73" i="4"/>
  <c r="AB73" i="4"/>
  <c r="Y73" i="4"/>
  <c r="V73" i="4"/>
  <c r="S73" i="4"/>
  <c r="P73" i="4"/>
  <c r="M73" i="4"/>
  <c r="J73" i="4"/>
  <c r="AS72" i="4"/>
  <c r="AR72" i="4"/>
  <c r="AQ72" i="4"/>
  <c r="AN72" i="4"/>
  <c r="AK72" i="4"/>
  <c r="AH72" i="4"/>
  <c r="AE72" i="4"/>
  <c r="AB72" i="4"/>
  <c r="Y72" i="4"/>
  <c r="V72" i="4"/>
  <c r="S72" i="4"/>
  <c r="P72" i="4"/>
  <c r="M72" i="4"/>
  <c r="J72" i="4"/>
  <c r="AS71" i="4"/>
  <c r="AR71" i="4"/>
  <c r="AQ71" i="4"/>
  <c r="AN71" i="4"/>
  <c r="AK71" i="4"/>
  <c r="AH71" i="4"/>
  <c r="AE71" i="4"/>
  <c r="AB71" i="4"/>
  <c r="Y71" i="4"/>
  <c r="V71" i="4"/>
  <c r="S71" i="4"/>
  <c r="P71" i="4"/>
  <c r="M71" i="4"/>
  <c r="J71" i="4"/>
  <c r="AS70" i="4"/>
  <c r="AR70" i="4"/>
  <c r="AQ70" i="4"/>
  <c r="AN70" i="4"/>
  <c r="AK70" i="4"/>
  <c r="AH70" i="4"/>
  <c r="AE70" i="4"/>
  <c r="AB70" i="4"/>
  <c r="Y70" i="4"/>
  <c r="V70" i="4"/>
  <c r="S70" i="4"/>
  <c r="P70" i="4"/>
  <c r="M70" i="4"/>
  <c r="J70" i="4"/>
  <c r="AS69" i="4"/>
  <c r="AR69" i="4"/>
  <c r="AQ69" i="4"/>
  <c r="AN69" i="4"/>
  <c r="AK69" i="4"/>
  <c r="AH69" i="4"/>
  <c r="AE69" i="4"/>
  <c r="AB69" i="4"/>
  <c r="Y69" i="4"/>
  <c r="V69" i="4"/>
  <c r="S69" i="4"/>
  <c r="P69" i="4"/>
  <c r="M69" i="4"/>
  <c r="J69" i="4"/>
  <c r="AS68" i="4"/>
  <c r="AR68" i="4"/>
  <c r="AQ68" i="4"/>
  <c r="AN68" i="4"/>
  <c r="AK68" i="4"/>
  <c r="AH68" i="4"/>
  <c r="AE68" i="4"/>
  <c r="AB68" i="4"/>
  <c r="Y68" i="4"/>
  <c r="V68" i="4"/>
  <c r="S68" i="4"/>
  <c r="P68" i="4"/>
  <c r="M68" i="4"/>
  <c r="J68" i="4"/>
  <c r="AS67" i="4"/>
  <c r="AR67" i="4"/>
  <c r="AQ67" i="4"/>
  <c r="AN67" i="4"/>
  <c r="AK67" i="4"/>
  <c r="AH67" i="4"/>
  <c r="AE67" i="4"/>
  <c r="AB67" i="4"/>
  <c r="Y67" i="4"/>
  <c r="V67" i="4"/>
  <c r="S67" i="4"/>
  <c r="P67" i="4"/>
  <c r="M67" i="4"/>
  <c r="J67" i="4"/>
  <c r="AS66" i="4"/>
  <c r="AR66" i="4"/>
  <c r="AQ66" i="4"/>
  <c r="AN66" i="4"/>
  <c r="AK66" i="4"/>
  <c r="AH66" i="4"/>
  <c r="AE66" i="4"/>
  <c r="AB66" i="4"/>
  <c r="Y66" i="4"/>
  <c r="V66" i="4"/>
  <c r="S66" i="4"/>
  <c r="P66" i="4"/>
  <c r="M66" i="4"/>
  <c r="J66" i="4"/>
  <c r="AS65" i="4"/>
  <c r="AR65" i="4"/>
  <c r="AQ65" i="4"/>
  <c r="AN65" i="4"/>
  <c r="AK65" i="4"/>
  <c r="AH65" i="4"/>
  <c r="AE65" i="4"/>
  <c r="AB65" i="4"/>
  <c r="Y65" i="4"/>
  <c r="V65" i="4"/>
  <c r="S65" i="4"/>
  <c r="P65" i="4"/>
  <c r="M65" i="4"/>
  <c r="J65" i="4"/>
  <c r="AS64" i="4"/>
  <c r="AR64" i="4"/>
  <c r="AQ64" i="4"/>
  <c r="AN64" i="4"/>
  <c r="AK64" i="4"/>
  <c r="AH64" i="4"/>
  <c r="AE64" i="4"/>
  <c r="AB64" i="4"/>
  <c r="Y64" i="4"/>
  <c r="V64" i="4"/>
  <c r="S64" i="4"/>
  <c r="P64" i="4"/>
  <c r="M64" i="4"/>
  <c r="J64" i="4"/>
  <c r="AS63" i="4"/>
  <c r="AR63" i="4"/>
  <c r="AQ63" i="4"/>
  <c r="AN63" i="4"/>
  <c r="AK63" i="4"/>
  <c r="AH63" i="4"/>
  <c r="AE63" i="4"/>
  <c r="AB63" i="4"/>
  <c r="Y63" i="4"/>
  <c r="V63" i="4"/>
  <c r="S63" i="4"/>
  <c r="P63" i="4"/>
  <c r="M63" i="4"/>
  <c r="J63" i="4"/>
  <c r="AS62" i="4"/>
  <c r="AR62" i="4"/>
  <c r="AQ62" i="4"/>
  <c r="AN62" i="4"/>
  <c r="AK62" i="4"/>
  <c r="AH62" i="4"/>
  <c r="AE62" i="4"/>
  <c r="AB62" i="4"/>
  <c r="Y62" i="4"/>
  <c r="V62" i="4"/>
  <c r="S62" i="4"/>
  <c r="P62" i="4"/>
  <c r="M62" i="4"/>
  <c r="J62" i="4"/>
  <c r="AS61" i="4"/>
  <c r="AR61" i="4"/>
  <c r="AQ61" i="4"/>
  <c r="AN61" i="4"/>
  <c r="AK61" i="4"/>
  <c r="AH61" i="4"/>
  <c r="AE61" i="4"/>
  <c r="AB61" i="4"/>
  <c r="Y61" i="4"/>
  <c r="V61" i="4"/>
  <c r="S61" i="4"/>
  <c r="P61" i="4"/>
  <c r="M61" i="4"/>
  <c r="J61" i="4"/>
  <c r="AS60" i="4"/>
  <c r="AR60" i="4"/>
  <c r="AQ60" i="4"/>
  <c r="AN60" i="4"/>
  <c r="AK60" i="4"/>
  <c r="AH60" i="4"/>
  <c r="AE60" i="4"/>
  <c r="AB60" i="4"/>
  <c r="Y60" i="4"/>
  <c r="V60" i="4"/>
  <c r="S60" i="4"/>
  <c r="P60" i="4"/>
  <c r="M60" i="4"/>
  <c r="J60" i="4"/>
  <c r="AS59" i="4"/>
  <c r="AR59" i="4"/>
  <c r="AQ59" i="4"/>
  <c r="AN59" i="4"/>
  <c r="AK59" i="4"/>
  <c r="AH59" i="4"/>
  <c r="AE59" i="4"/>
  <c r="AB59" i="4"/>
  <c r="Y59" i="4"/>
  <c r="V59" i="4"/>
  <c r="S59" i="4"/>
  <c r="P59" i="4"/>
  <c r="M59" i="4"/>
  <c r="J59" i="4"/>
  <c r="AS58" i="4"/>
  <c r="AR58" i="4"/>
  <c r="AQ58" i="4"/>
  <c r="AN58" i="4"/>
  <c r="AK58" i="4"/>
  <c r="AH58" i="4"/>
  <c r="AE58" i="4"/>
  <c r="AB58" i="4"/>
  <c r="Y58" i="4"/>
  <c r="V58" i="4"/>
  <c r="S58" i="4"/>
  <c r="P58" i="4"/>
  <c r="M58" i="4"/>
  <c r="J58" i="4"/>
  <c r="AS57" i="4"/>
  <c r="AR57" i="4"/>
  <c r="AQ57" i="4"/>
  <c r="AN57" i="4"/>
  <c r="AK57" i="4"/>
  <c r="AH57" i="4"/>
  <c r="AE57" i="4"/>
  <c r="AB57" i="4"/>
  <c r="Y57" i="4"/>
  <c r="V57" i="4"/>
  <c r="S57" i="4"/>
  <c r="P57" i="4"/>
  <c r="M57" i="4"/>
  <c r="J57" i="4"/>
  <c r="AS56" i="4"/>
  <c r="AR56" i="4"/>
  <c r="AQ56" i="4"/>
  <c r="AN56" i="4"/>
  <c r="AK56" i="4"/>
  <c r="AH56" i="4"/>
  <c r="AE56" i="4"/>
  <c r="AB56" i="4"/>
  <c r="Y56" i="4"/>
  <c r="V56" i="4"/>
  <c r="S56" i="4"/>
  <c r="P56" i="4"/>
  <c r="M56" i="4"/>
  <c r="J56" i="4"/>
  <c r="AS55" i="4"/>
  <c r="AR55" i="4"/>
  <c r="AQ55" i="4"/>
  <c r="AN55" i="4"/>
  <c r="AK55" i="4"/>
  <c r="AH55" i="4"/>
  <c r="AE55" i="4"/>
  <c r="AB55" i="4"/>
  <c r="Y55" i="4"/>
  <c r="V55" i="4"/>
  <c r="S55" i="4"/>
  <c r="P55" i="4"/>
  <c r="M55" i="4"/>
  <c r="J55" i="4"/>
  <c r="AS54" i="4"/>
  <c r="AR54" i="4"/>
  <c r="AQ54" i="4"/>
  <c r="AN54" i="4"/>
  <c r="AK54" i="4"/>
  <c r="AH54" i="4"/>
  <c r="AE54" i="4"/>
  <c r="AB54" i="4"/>
  <c r="Y54" i="4"/>
  <c r="V54" i="4"/>
  <c r="S54" i="4"/>
  <c r="P54" i="4"/>
  <c r="M54" i="4"/>
  <c r="J54" i="4"/>
  <c r="AS53" i="4"/>
  <c r="AR53" i="4"/>
  <c r="AQ53" i="4"/>
  <c r="AN53" i="4"/>
  <c r="AK53" i="4"/>
  <c r="AH53" i="4"/>
  <c r="AE53" i="4"/>
  <c r="AB53" i="4"/>
  <c r="Y53" i="4"/>
  <c r="V53" i="4"/>
  <c r="S53" i="4"/>
  <c r="P53" i="4"/>
  <c r="M53" i="4"/>
  <c r="J53" i="4"/>
  <c r="AS52" i="4"/>
  <c r="AR52" i="4"/>
  <c r="AQ52" i="4"/>
  <c r="AN52" i="4"/>
  <c r="AK52" i="4"/>
  <c r="AH52" i="4"/>
  <c r="AE52" i="4"/>
  <c r="AB52" i="4"/>
  <c r="Y52" i="4"/>
  <c r="V52" i="4"/>
  <c r="S52" i="4"/>
  <c r="P52" i="4"/>
  <c r="M52" i="4"/>
  <c r="J52" i="4"/>
  <c r="AS51" i="4"/>
  <c r="AR51" i="4"/>
  <c r="AQ51" i="4"/>
  <c r="AN51" i="4"/>
  <c r="AK51" i="4"/>
  <c r="AH51" i="4"/>
  <c r="AE51" i="4"/>
  <c r="AB51" i="4"/>
  <c r="Y51" i="4"/>
  <c r="V51" i="4"/>
  <c r="S51" i="4"/>
  <c r="P51" i="4"/>
  <c r="M51" i="4"/>
  <c r="J51" i="4"/>
  <c r="AS50" i="4"/>
  <c r="AR50" i="4"/>
  <c r="AQ50" i="4"/>
  <c r="AN50" i="4"/>
  <c r="AK50" i="4"/>
  <c r="AH50" i="4"/>
  <c r="AE50" i="4"/>
  <c r="AB50" i="4"/>
  <c r="Y50" i="4"/>
  <c r="V50" i="4"/>
  <c r="S50" i="4"/>
  <c r="P50" i="4"/>
  <c r="M50" i="4"/>
  <c r="J50" i="4"/>
  <c r="AS49" i="4"/>
  <c r="AR49" i="4"/>
  <c r="AQ49" i="4"/>
  <c r="AN49" i="4"/>
  <c r="AK49" i="4"/>
  <c r="AH49" i="4"/>
  <c r="AE49" i="4"/>
  <c r="AB49" i="4"/>
  <c r="Y49" i="4"/>
  <c r="V49" i="4"/>
  <c r="S49" i="4"/>
  <c r="P49" i="4"/>
  <c r="M49" i="4"/>
  <c r="J49" i="4"/>
  <c r="AS48" i="4"/>
  <c r="AR48" i="4"/>
  <c r="AQ48" i="4"/>
  <c r="AN48" i="4"/>
  <c r="AK48" i="4"/>
  <c r="AH48" i="4"/>
  <c r="AE48" i="4"/>
  <c r="AB48" i="4"/>
  <c r="Y48" i="4"/>
  <c r="V48" i="4"/>
  <c r="S48" i="4"/>
  <c r="P48" i="4"/>
  <c r="M48" i="4"/>
  <c r="J48" i="4"/>
  <c r="AS47" i="4"/>
  <c r="AR47" i="4"/>
  <c r="AQ47" i="4"/>
  <c r="AN47" i="4"/>
  <c r="AK47" i="4"/>
  <c r="AH47" i="4"/>
  <c r="AE47" i="4"/>
  <c r="AB47" i="4"/>
  <c r="Y47" i="4"/>
  <c r="V47" i="4"/>
  <c r="S47" i="4"/>
  <c r="P47" i="4"/>
  <c r="M47" i="4"/>
  <c r="J47" i="4"/>
  <c r="AS46" i="4"/>
  <c r="AR46" i="4"/>
  <c r="AQ46" i="4"/>
  <c r="AN46" i="4"/>
  <c r="AK46" i="4"/>
  <c r="AH46" i="4"/>
  <c r="AE46" i="4"/>
  <c r="AB46" i="4"/>
  <c r="Y46" i="4"/>
  <c r="V46" i="4"/>
  <c r="S46" i="4"/>
  <c r="P46" i="4"/>
  <c r="M46" i="4"/>
  <c r="J46" i="4"/>
  <c r="AS45" i="4"/>
  <c r="AR45" i="4"/>
  <c r="AQ45" i="4"/>
  <c r="AN45" i="4"/>
  <c r="AK45" i="4"/>
  <c r="AH45" i="4"/>
  <c r="AE45" i="4"/>
  <c r="AB45" i="4"/>
  <c r="Y45" i="4"/>
  <c r="V45" i="4"/>
  <c r="S45" i="4"/>
  <c r="P45" i="4"/>
  <c r="M45" i="4"/>
  <c r="J45" i="4"/>
  <c r="AS44" i="4"/>
  <c r="AR44" i="4"/>
  <c r="AQ44" i="4"/>
  <c r="AN44" i="4"/>
  <c r="AK44" i="4"/>
  <c r="AH44" i="4"/>
  <c r="AE44" i="4"/>
  <c r="AB44" i="4"/>
  <c r="Y44" i="4"/>
  <c r="V44" i="4"/>
  <c r="S44" i="4"/>
  <c r="P44" i="4"/>
  <c r="M44" i="4"/>
  <c r="J44" i="4"/>
  <c r="AS43" i="4"/>
  <c r="AR43" i="4"/>
  <c r="AQ43" i="4"/>
  <c r="AN43" i="4"/>
  <c r="AK43" i="4"/>
  <c r="AH43" i="4"/>
  <c r="AE43" i="4"/>
  <c r="AB43" i="4"/>
  <c r="Y43" i="4"/>
  <c r="V43" i="4"/>
  <c r="S43" i="4"/>
  <c r="P43" i="4"/>
  <c r="M43" i="4"/>
  <c r="J43" i="4"/>
  <c r="AS42" i="4"/>
  <c r="AR42" i="4"/>
  <c r="AQ42" i="4"/>
  <c r="AN42" i="4"/>
  <c r="AK42" i="4"/>
  <c r="AH42" i="4"/>
  <c r="AE42" i="4"/>
  <c r="AB42" i="4"/>
  <c r="Y42" i="4"/>
  <c r="V42" i="4"/>
  <c r="S42" i="4"/>
  <c r="P42" i="4"/>
  <c r="M42" i="4"/>
  <c r="J42" i="4"/>
  <c r="AS41" i="4"/>
  <c r="AR41" i="4"/>
  <c r="AQ41" i="4"/>
  <c r="AN41" i="4"/>
  <c r="AK41" i="4"/>
  <c r="AH41" i="4"/>
  <c r="AE41" i="4"/>
  <c r="AB41" i="4"/>
  <c r="Y41" i="4"/>
  <c r="V41" i="4"/>
  <c r="S41" i="4"/>
  <c r="P41" i="4"/>
  <c r="M41" i="4"/>
  <c r="J41" i="4"/>
  <c r="AS40" i="4"/>
  <c r="AR40" i="4"/>
  <c r="AQ40" i="4"/>
  <c r="AN40" i="4"/>
  <c r="AK40" i="4"/>
  <c r="AH40" i="4"/>
  <c r="AE40" i="4"/>
  <c r="AB40" i="4"/>
  <c r="Y40" i="4"/>
  <c r="V40" i="4"/>
  <c r="S40" i="4"/>
  <c r="P40" i="4"/>
  <c r="M40" i="4"/>
  <c r="J40" i="4"/>
  <c r="AS39" i="4"/>
  <c r="AR39" i="4"/>
  <c r="AQ39" i="4"/>
  <c r="AN39" i="4"/>
  <c r="AK39" i="4"/>
  <c r="AH39" i="4"/>
  <c r="AE39" i="4"/>
  <c r="AB39" i="4"/>
  <c r="Y39" i="4"/>
  <c r="V39" i="4"/>
  <c r="S39" i="4"/>
  <c r="P39" i="4"/>
  <c r="M39" i="4"/>
  <c r="J39" i="4"/>
  <c r="AS38" i="4"/>
  <c r="AR38" i="4"/>
  <c r="AQ38" i="4"/>
  <c r="AN38" i="4"/>
  <c r="AK38" i="4"/>
  <c r="AH38" i="4"/>
  <c r="AE38" i="4"/>
  <c r="AB38" i="4"/>
  <c r="Y38" i="4"/>
  <c r="V38" i="4"/>
  <c r="S38" i="4"/>
  <c r="P38" i="4"/>
  <c r="M38" i="4"/>
  <c r="J38" i="4"/>
  <c r="AS37" i="4"/>
  <c r="AR37" i="4"/>
  <c r="AQ37" i="4"/>
  <c r="AN37" i="4"/>
  <c r="AK37" i="4"/>
  <c r="AH37" i="4"/>
  <c r="AE37" i="4"/>
  <c r="AB37" i="4"/>
  <c r="Y37" i="4"/>
  <c r="V37" i="4"/>
  <c r="S37" i="4"/>
  <c r="P37" i="4"/>
  <c r="M37" i="4"/>
  <c r="J37" i="4"/>
  <c r="AS36" i="4"/>
  <c r="AR36" i="4"/>
  <c r="AQ36" i="4"/>
  <c r="AN36" i="4"/>
  <c r="AK36" i="4"/>
  <c r="AH36" i="4"/>
  <c r="AE36" i="4"/>
  <c r="AB36" i="4"/>
  <c r="Y36" i="4"/>
  <c r="V36" i="4"/>
  <c r="S36" i="4"/>
  <c r="P36" i="4"/>
  <c r="M36" i="4"/>
  <c r="J36" i="4"/>
  <c r="AS35" i="4"/>
  <c r="AR35" i="4"/>
  <c r="AQ35" i="4"/>
  <c r="AN35" i="4"/>
  <c r="AK35" i="4"/>
  <c r="AH35" i="4"/>
  <c r="AE35" i="4"/>
  <c r="AB35" i="4"/>
  <c r="Y35" i="4"/>
  <c r="V35" i="4"/>
  <c r="S35" i="4"/>
  <c r="P35" i="4"/>
  <c r="M35" i="4"/>
  <c r="J35" i="4"/>
  <c r="AS34" i="4"/>
  <c r="AR34" i="4"/>
  <c r="AQ34" i="4"/>
  <c r="AN34" i="4"/>
  <c r="AK34" i="4"/>
  <c r="AH34" i="4"/>
  <c r="AE34" i="4"/>
  <c r="AB34" i="4"/>
  <c r="Y34" i="4"/>
  <c r="V34" i="4"/>
  <c r="S34" i="4"/>
  <c r="P34" i="4"/>
  <c r="M34" i="4"/>
  <c r="J34" i="4"/>
  <c r="AS33" i="4"/>
  <c r="AR33" i="4"/>
  <c r="AQ33" i="4"/>
  <c r="AN33" i="4"/>
  <c r="AK33" i="4"/>
  <c r="AH33" i="4"/>
  <c r="AE33" i="4"/>
  <c r="AB33" i="4"/>
  <c r="Y33" i="4"/>
  <c r="V33" i="4"/>
  <c r="S33" i="4"/>
  <c r="P33" i="4"/>
  <c r="M33" i="4"/>
  <c r="J33" i="4"/>
  <c r="AS32" i="4"/>
  <c r="AR32" i="4"/>
  <c r="AQ32" i="4"/>
  <c r="AN32" i="4"/>
  <c r="AK32" i="4"/>
  <c r="AH32" i="4"/>
  <c r="AE32" i="4"/>
  <c r="AB32" i="4"/>
  <c r="Y32" i="4"/>
  <c r="V32" i="4"/>
  <c r="S32" i="4"/>
  <c r="P32" i="4"/>
  <c r="M32" i="4"/>
  <c r="J32" i="4"/>
  <c r="AS31" i="4"/>
  <c r="AR31" i="4"/>
  <c r="AQ31" i="4"/>
  <c r="AN31" i="4"/>
  <c r="AK31" i="4"/>
  <c r="AH31" i="4"/>
  <c r="AE31" i="4"/>
  <c r="AB31" i="4"/>
  <c r="Y31" i="4"/>
  <c r="V31" i="4"/>
  <c r="S31" i="4"/>
  <c r="P31" i="4"/>
  <c r="M31" i="4"/>
  <c r="J31" i="4"/>
  <c r="AS30" i="4"/>
  <c r="AR30" i="4"/>
  <c r="AQ30" i="4"/>
  <c r="AN30" i="4"/>
  <c r="AK30" i="4"/>
  <c r="AH30" i="4"/>
  <c r="AE30" i="4"/>
  <c r="AB30" i="4"/>
  <c r="Y30" i="4"/>
  <c r="V30" i="4"/>
  <c r="S30" i="4"/>
  <c r="P30" i="4"/>
  <c r="M30" i="4"/>
  <c r="J30" i="4"/>
  <c r="AS29" i="4"/>
  <c r="AR29" i="4"/>
  <c r="AQ29" i="4"/>
  <c r="AN29" i="4"/>
  <c r="AK29" i="4"/>
  <c r="AH29" i="4"/>
  <c r="AE29" i="4"/>
  <c r="AB29" i="4"/>
  <c r="Y29" i="4"/>
  <c r="V29" i="4"/>
  <c r="S29" i="4"/>
  <c r="P29" i="4"/>
  <c r="M29" i="4"/>
  <c r="J29" i="4"/>
  <c r="AS28" i="4"/>
  <c r="AR28" i="4"/>
  <c r="AQ28" i="4"/>
  <c r="AN28" i="4"/>
  <c r="AK28" i="4"/>
  <c r="AH28" i="4"/>
  <c r="AE28" i="4"/>
  <c r="AB28" i="4"/>
  <c r="Y28" i="4"/>
  <c r="V28" i="4"/>
  <c r="S28" i="4"/>
  <c r="P28" i="4"/>
  <c r="M28" i="4"/>
  <c r="J28" i="4"/>
  <c r="AS27" i="4"/>
  <c r="AR27" i="4"/>
  <c r="AQ27" i="4"/>
  <c r="AN27" i="4"/>
  <c r="AK27" i="4"/>
  <c r="AH27" i="4"/>
  <c r="AE27" i="4"/>
  <c r="AB27" i="4"/>
  <c r="Y27" i="4"/>
  <c r="V27" i="4"/>
  <c r="S27" i="4"/>
  <c r="P27" i="4"/>
  <c r="M27" i="4"/>
  <c r="J27" i="4"/>
  <c r="AS26" i="4"/>
  <c r="AR26" i="4"/>
  <c r="AQ26" i="4"/>
  <c r="AN26" i="4"/>
  <c r="AK26" i="4"/>
  <c r="AH26" i="4"/>
  <c r="AE26" i="4"/>
  <c r="AB26" i="4"/>
  <c r="Y26" i="4"/>
  <c r="V26" i="4"/>
  <c r="S26" i="4"/>
  <c r="P26" i="4"/>
  <c r="M26" i="4"/>
  <c r="J26" i="4"/>
  <c r="AS25" i="4"/>
  <c r="AR25" i="4"/>
  <c r="AQ25" i="4"/>
  <c r="AN25" i="4"/>
  <c r="AK25" i="4"/>
  <c r="AH25" i="4"/>
  <c r="AE25" i="4"/>
  <c r="AB25" i="4"/>
  <c r="Y25" i="4"/>
  <c r="V25" i="4"/>
  <c r="S25" i="4"/>
  <c r="P25" i="4"/>
  <c r="M25" i="4"/>
  <c r="J25" i="4"/>
  <c r="AS24" i="4"/>
  <c r="AR24" i="4"/>
  <c r="AQ24" i="4"/>
  <c r="AN24" i="4"/>
  <c r="AK24" i="4"/>
  <c r="AH24" i="4"/>
  <c r="AE24" i="4"/>
  <c r="AB24" i="4"/>
  <c r="Y24" i="4"/>
  <c r="V24" i="4"/>
  <c r="S24" i="4"/>
  <c r="P24" i="4"/>
  <c r="M24" i="4"/>
  <c r="J24" i="4"/>
  <c r="AS23" i="4"/>
  <c r="AR23" i="4"/>
  <c r="AQ23" i="4"/>
  <c r="AN23" i="4"/>
  <c r="AK23" i="4"/>
  <c r="AH23" i="4"/>
  <c r="AE23" i="4"/>
  <c r="AB23" i="4"/>
  <c r="Y23" i="4"/>
  <c r="V23" i="4"/>
  <c r="S23" i="4"/>
  <c r="P23" i="4"/>
  <c r="M23" i="4"/>
  <c r="J23" i="4"/>
  <c r="AS22" i="4"/>
  <c r="AR22" i="4"/>
  <c r="AQ22" i="4"/>
  <c r="AN22" i="4"/>
  <c r="AK22" i="4"/>
  <c r="AH22" i="4"/>
  <c r="AE22" i="4"/>
  <c r="AB22" i="4"/>
  <c r="Y22" i="4"/>
  <c r="V22" i="4"/>
  <c r="S22" i="4"/>
  <c r="P22" i="4"/>
  <c r="M22" i="4"/>
  <c r="J22" i="4"/>
  <c r="AS21" i="4"/>
  <c r="AR21" i="4"/>
  <c r="AQ21" i="4"/>
  <c r="AN21" i="4"/>
  <c r="AK21" i="4"/>
  <c r="AH21" i="4"/>
  <c r="AE21" i="4"/>
  <c r="AB21" i="4"/>
  <c r="Y21" i="4"/>
  <c r="V21" i="4"/>
  <c r="S21" i="4"/>
  <c r="P21" i="4"/>
  <c r="M21" i="4"/>
  <c r="J21" i="4"/>
  <c r="AS20" i="4"/>
  <c r="AR20" i="4"/>
  <c r="AQ20" i="4"/>
  <c r="AN20" i="4"/>
  <c r="AK20" i="4"/>
  <c r="AH20" i="4"/>
  <c r="AE20" i="4"/>
  <c r="AB20" i="4"/>
  <c r="Y20" i="4"/>
  <c r="V20" i="4"/>
  <c r="S20" i="4"/>
  <c r="P20" i="4"/>
  <c r="M20" i="4"/>
  <c r="J20" i="4"/>
  <c r="AS19" i="4"/>
  <c r="AR19" i="4"/>
  <c r="AQ19" i="4"/>
  <c r="AN19" i="4"/>
  <c r="AK19" i="4"/>
  <c r="AH19" i="4"/>
  <c r="AE19" i="4"/>
  <c r="AB19" i="4"/>
  <c r="Y19" i="4"/>
  <c r="V19" i="4"/>
  <c r="S19" i="4"/>
  <c r="P19" i="4"/>
  <c r="M19" i="4"/>
  <c r="J19" i="4"/>
  <c r="AS18" i="4"/>
  <c r="AR18" i="4"/>
  <c r="AQ18" i="4"/>
  <c r="AN18" i="4"/>
  <c r="AK18" i="4"/>
  <c r="AH18" i="4"/>
  <c r="AE18" i="4"/>
  <c r="AB18" i="4"/>
  <c r="Y18" i="4"/>
  <c r="V18" i="4"/>
  <c r="S18" i="4"/>
  <c r="P18" i="4"/>
  <c r="M18" i="4"/>
  <c r="J18" i="4"/>
  <c r="AS17" i="4"/>
  <c r="AR17" i="4"/>
  <c r="AQ17" i="4"/>
  <c r="AN17" i="4"/>
  <c r="AK17" i="4"/>
  <c r="AH17" i="4"/>
  <c r="AE17" i="4"/>
  <c r="AB17" i="4"/>
  <c r="Y17" i="4"/>
  <c r="V17" i="4"/>
  <c r="S17" i="4"/>
  <c r="P17" i="4"/>
  <c r="M17" i="4"/>
  <c r="J17" i="4"/>
  <c r="AS16" i="4"/>
  <c r="AR16" i="4"/>
  <c r="AQ16" i="4"/>
  <c r="AN16" i="4"/>
  <c r="AK16" i="4"/>
  <c r="AH16" i="4"/>
  <c r="AE16" i="4"/>
  <c r="AB16" i="4"/>
  <c r="Y16" i="4"/>
  <c r="V16" i="4"/>
  <c r="S16" i="4"/>
  <c r="P16" i="4"/>
  <c r="M16" i="4"/>
  <c r="J16" i="4"/>
  <c r="AS14" i="4"/>
  <c r="AR14" i="4"/>
  <c r="AN14" i="4"/>
  <c r="AK14" i="4"/>
  <c r="AH14" i="4"/>
  <c r="AE14" i="4"/>
  <c r="AB14" i="4"/>
  <c r="Y14" i="4"/>
  <c r="S14" i="4"/>
  <c r="P14" i="4"/>
  <c r="M14" i="4"/>
  <c r="J14" i="4"/>
  <c r="AS13" i="4"/>
  <c r="AR13" i="4"/>
  <c r="AQ13" i="4"/>
  <c r="AN13" i="4"/>
  <c r="AK13" i="4"/>
  <c r="AH13" i="4"/>
  <c r="AE13" i="4"/>
  <c r="AB13" i="4"/>
  <c r="Y13" i="4"/>
  <c r="V13" i="4"/>
  <c r="S13" i="4"/>
  <c r="P13" i="4"/>
  <c r="M13" i="4"/>
  <c r="J13" i="4"/>
  <c r="AS12" i="4"/>
  <c r="AR12" i="4"/>
  <c r="AQ12" i="4"/>
  <c r="AN12" i="4"/>
  <c r="AK12" i="4"/>
  <c r="AH12" i="4"/>
  <c r="AE12" i="4"/>
  <c r="AB12" i="4"/>
  <c r="Y12" i="4"/>
  <c r="V12" i="4"/>
  <c r="S12" i="4"/>
  <c r="P12" i="4"/>
  <c r="M12" i="4"/>
  <c r="J12" i="4"/>
  <c r="AS11" i="4"/>
  <c r="AR11" i="4"/>
  <c r="AQ11" i="4"/>
  <c r="AN11" i="4"/>
  <c r="AK11" i="4"/>
  <c r="AH11" i="4"/>
  <c r="AE11" i="4"/>
  <c r="AB11" i="4"/>
  <c r="Y11" i="4"/>
  <c r="V11" i="4"/>
  <c r="S11" i="4"/>
  <c r="P11" i="4"/>
  <c r="M11" i="4"/>
  <c r="J11" i="4"/>
  <c r="AS10" i="4"/>
  <c r="AR10" i="4"/>
  <c r="AQ10" i="4"/>
  <c r="AN10" i="4"/>
  <c r="AK10" i="4"/>
  <c r="AH10" i="4"/>
  <c r="AE10" i="4"/>
  <c r="AB10" i="4"/>
  <c r="Y10" i="4"/>
  <c r="V10" i="4"/>
  <c r="S10" i="4"/>
  <c r="P10" i="4"/>
  <c r="M10" i="4"/>
  <c r="J10" i="4"/>
  <c r="AT40" i="4" l="1"/>
  <c r="AT60" i="4"/>
  <c r="AT95" i="4"/>
  <c r="AT91" i="4"/>
  <c r="AT28" i="4"/>
  <c r="AT101" i="4"/>
  <c r="AT123" i="4"/>
  <c r="AT135" i="4"/>
  <c r="AT141" i="4"/>
  <c r="AT145" i="4"/>
  <c r="AT151" i="4"/>
  <c r="AT155" i="4"/>
  <c r="AT159" i="4"/>
  <c r="AT92" i="4"/>
  <c r="AT98" i="4"/>
  <c r="AT104" i="4"/>
  <c r="AT106" i="4"/>
  <c r="AT108" i="4"/>
  <c r="AT35" i="4"/>
  <c r="AT39" i="4"/>
  <c r="AT43" i="4"/>
  <c r="AT67" i="4"/>
  <c r="AT71" i="4"/>
  <c r="AT75" i="4"/>
  <c r="AT83" i="4"/>
  <c r="AT27" i="4"/>
  <c r="AT97" i="4"/>
  <c r="AT107" i="4"/>
  <c r="AT87" i="4"/>
  <c r="AT70" i="4"/>
  <c r="AT82" i="4"/>
  <c r="AT86" i="4"/>
  <c r="AT111" i="4"/>
  <c r="AT65" i="4"/>
  <c r="AT69" i="4"/>
  <c r="AT126" i="4"/>
  <c r="AT130" i="4"/>
  <c r="AT134" i="4"/>
  <c r="AT72" i="4"/>
  <c r="AT129" i="4"/>
  <c r="AT138" i="4"/>
  <c r="AT146" i="4"/>
  <c r="AT47" i="4"/>
  <c r="AT59" i="4"/>
  <c r="AT128" i="4"/>
  <c r="AT132" i="4"/>
  <c r="AT156" i="4"/>
  <c r="AT131" i="4"/>
  <c r="AT19" i="4"/>
  <c r="AT31" i="4"/>
  <c r="AT51" i="4"/>
  <c r="AT55" i="4"/>
  <c r="AT76" i="4"/>
  <c r="AT80" i="4"/>
  <c r="AT88" i="4"/>
  <c r="AT113" i="4"/>
  <c r="AT117" i="4"/>
  <c r="AT121" i="4"/>
  <c r="AT38" i="4"/>
  <c r="AT63" i="4"/>
  <c r="AT112" i="4"/>
  <c r="AT158" i="4"/>
  <c r="AT33" i="4"/>
  <c r="AT37" i="4"/>
  <c r="AT50" i="4"/>
  <c r="AT54" i="4"/>
  <c r="AT79" i="4"/>
  <c r="AT99" i="4"/>
  <c r="AT103" i="4"/>
  <c r="AT153" i="4"/>
  <c r="AT157" i="4"/>
  <c r="AT20" i="4"/>
  <c r="AT49" i="4"/>
  <c r="AT53" i="4"/>
  <c r="AT57" i="4"/>
  <c r="AT115" i="4"/>
  <c r="AT119" i="4"/>
  <c r="AT136" i="4"/>
  <c r="AT144" i="4"/>
  <c r="AT148" i="4"/>
  <c r="AT44" i="4"/>
  <c r="AT48" i="4"/>
  <c r="AT56" i="4"/>
  <c r="AT81" i="4"/>
  <c r="AT85" i="4"/>
  <c r="AT89" i="4"/>
  <c r="AT102" i="4"/>
  <c r="AT122" i="4"/>
  <c r="AT127" i="4"/>
  <c r="AT139" i="4"/>
  <c r="AT143" i="4"/>
  <c r="AT147" i="4"/>
  <c r="AT17" i="4"/>
  <c r="AT16" i="4"/>
  <c r="AT11" i="4"/>
  <c r="AT30" i="4"/>
  <c r="AT62" i="4"/>
  <c r="AT94" i="4"/>
  <c r="AT150" i="4"/>
  <c r="AT29" i="4"/>
  <c r="AT34" i="4"/>
  <c r="AT52" i="4"/>
  <c r="AT61" i="4"/>
  <c r="AT66" i="4"/>
  <c r="AT84" i="4"/>
  <c r="AT93" i="4"/>
  <c r="AT116" i="4"/>
  <c r="AT125" i="4"/>
  <c r="AT140" i="4"/>
  <c r="AT149" i="4"/>
  <c r="AT154" i="4"/>
  <c r="AT42" i="4"/>
  <c r="AT74" i="4"/>
  <c r="AT120" i="4"/>
  <c r="AT23" i="4"/>
  <c r="AT32" i="4"/>
  <c r="AT41" i="4"/>
  <c r="AT46" i="4"/>
  <c r="AT64" i="4"/>
  <c r="AT73" i="4"/>
  <c r="AT78" i="4"/>
  <c r="AT96" i="4"/>
  <c r="AT105" i="4"/>
  <c r="AT110" i="4"/>
  <c r="AT114" i="4"/>
  <c r="AT124" i="4"/>
  <c r="AT133" i="4"/>
  <c r="AT152" i="4"/>
  <c r="AT36" i="4"/>
  <c r="AT45" i="4"/>
  <c r="AT68" i="4"/>
  <c r="AT77" i="4"/>
  <c r="AT100" i="4"/>
  <c r="AT109" i="4"/>
  <c r="AT118" i="4"/>
  <c r="AT137" i="4"/>
  <c r="AT142" i="4"/>
  <c r="AT160" i="4"/>
  <c r="AT26" i="4"/>
  <c r="AT58" i="4"/>
  <c r="AT90" i="4"/>
  <c r="AT25" i="4"/>
  <c r="AT24" i="4"/>
  <c r="AT22" i="4"/>
  <c r="AT21" i="4"/>
  <c r="AT18" i="4"/>
  <c r="AT14" i="4"/>
  <c r="AT13" i="4"/>
  <c r="AT12" i="4"/>
  <c r="AT10" i="4"/>
</calcChain>
</file>

<file path=xl/sharedStrings.xml><?xml version="1.0" encoding="utf-8"?>
<sst xmlns="http://schemas.openxmlformats.org/spreadsheetml/2006/main" count="7317" uniqueCount="578">
  <si>
    <t>DEPARTAMENTO</t>
  </si>
  <si>
    <t>SERVICIO</t>
  </si>
  <si>
    <t>TOTAL</t>
  </si>
  <si>
    <t>MES</t>
  </si>
  <si>
    <t>Visado del Jefe del Personal</t>
  </si>
  <si>
    <t>Firma del Jefe del Servicio</t>
  </si>
  <si>
    <t>Firma del Jefe de Departamento</t>
  </si>
  <si>
    <t>ANEXO 2. Cuadro resumen referencial de la Programación de los Turnos del Trabajo Médico</t>
  </si>
  <si>
    <t>CATEGORIA</t>
  </si>
  <si>
    <t>Nº</t>
  </si>
  <si>
    <t>APELLIDOS y NOMBRES</t>
  </si>
  <si>
    <t>PRO</t>
  </si>
  <si>
    <t>SOP</t>
  </si>
  <si>
    <t>COB</t>
  </si>
  <si>
    <t>EMG</t>
  </si>
  <si>
    <t>AUD</t>
  </si>
  <si>
    <t>CMT</t>
  </si>
  <si>
    <t>CAP</t>
  </si>
  <si>
    <t>OBSERVACIONES:</t>
  </si>
  <si>
    <t>CEX:</t>
  </si>
  <si>
    <t>PRO:</t>
  </si>
  <si>
    <t>SOP:</t>
  </si>
  <si>
    <t>COB:</t>
  </si>
  <si>
    <t>CENTRO OBSTETRICO</t>
  </si>
  <si>
    <t>AUD:</t>
  </si>
  <si>
    <t>CMT:</t>
  </si>
  <si>
    <t>SUP:</t>
  </si>
  <si>
    <t>AUDITORIA</t>
  </si>
  <si>
    <t>COMITÉ</t>
  </si>
  <si>
    <t>EMG:</t>
  </si>
  <si>
    <t>EMERGENCIA</t>
  </si>
  <si>
    <t>DISA/DIRESA/GERESA</t>
  </si>
  <si>
    <t>MATRIZ DE REPORTE DEL INDICADOR PRODUCTIVIDAD HORA - MÉDICO</t>
  </si>
  <si>
    <t>RED DE SALUD</t>
  </si>
  <si>
    <t>ORD.</t>
  </si>
  <si>
    <t>ESTABLECIMIENTO DE SALUD</t>
  </si>
  <si>
    <t>PROVINCIA</t>
  </si>
  <si>
    <t>DISTRITO</t>
  </si>
  <si>
    <t>N° Atenciones
Médicas</t>
  </si>
  <si>
    <t>N° Horas Médico
Programadas</t>
  </si>
  <si>
    <t>Valor del
Indicador
Mayo</t>
  </si>
  <si>
    <t>Valor del
Indicador
Junio</t>
  </si>
  <si>
    <t>Valor del
Indicador
Agosto</t>
  </si>
  <si>
    <t>Valor del
Indicador
Setiembre</t>
  </si>
  <si>
    <t>Valor del
Indicador
Octubre</t>
  </si>
  <si>
    <t>Valor del
Indicador
Noviembre</t>
  </si>
  <si>
    <t>Valor del
Indicador
Diciembre</t>
  </si>
  <si>
    <t>Valor del
Indicador
Enero</t>
  </si>
  <si>
    <t>Valor del
Indicador
Febrero</t>
  </si>
  <si>
    <t>Valor del
Indicador
Marzo</t>
  </si>
  <si>
    <t>Valor del
Indicador
Anual</t>
  </si>
  <si>
    <t>TOTAL HORAS PROGRAM.</t>
  </si>
  <si>
    <t>Valor del
Indicador</t>
  </si>
  <si>
    <t>HOSP:</t>
  </si>
  <si>
    <t>HOSPITALIZACION</t>
  </si>
  <si>
    <t>HOSP</t>
  </si>
  <si>
    <t>SUP</t>
  </si>
  <si>
    <t>Valor del
Indicador
Abr</t>
  </si>
  <si>
    <t>Valor del
Indicador  Julio</t>
  </si>
  <si>
    <t>BAUER CORDOVA HUGO ELVIDIO</t>
  </si>
  <si>
    <t>HERRAN ROMERO HUMBERTO</t>
  </si>
  <si>
    <t>ENRIQUE VILLARREAL BARBARAN</t>
  </si>
  <si>
    <t>DIANA MARTINEZ CHUQUIZUTA</t>
  </si>
  <si>
    <t>JULIO MOLINA SALAZAR</t>
  </si>
  <si>
    <t>SAUL E. RONDON REQUENA</t>
  </si>
  <si>
    <t>CHARAHUA HUERTA JORGE A.</t>
  </si>
  <si>
    <t>AGUILAR GUEVARA JORGE VICTOR</t>
  </si>
  <si>
    <t>HERENCIA GALLEGOS JOSE LUIS</t>
  </si>
  <si>
    <t>FLORES TORRES PAUL ELLISON</t>
  </si>
  <si>
    <t>AMERICO MARTINEZ CARI</t>
  </si>
  <si>
    <t>GONZALES YOUNG CESAR AUGUSTO</t>
  </si>
  <si>
    <t>VALDERRAMA IPANAQUE MARTIN</t>
  </si>
  <si>
    <t>ALVA DEL AGUILA PAUL ANDERSON</t>
  </si>
  <si>
    <t xml:space="preserve">ANTON SARMIENTO ROSARIO B. </t>
  </si>
  <si>
    <t>LENGUA AVALOS MARIA</t>
  </si>
  <si>
    <t>VILLARREAL BALBIN FIORELLA</t>
  </si>
  <si>
    <t>MARIA V. SEMINARIO MURO</t>
  </si>
  <si>
    <t>PEREZ TAVARA ALEXANDER</t>
  </si>
  <si>
    <t>SANCHEZ ALVAREZ RICHARD ALFREDO</t>
  </si>
  <si>
    <t>VILLAVERDE VASQUEZ KATHIA</t>
  </si>
  <si>
    <t>CORTEZ SALDAÑA ROGER</t>
  </si>
  <si>
    <t>ORTIZ BARBOZA WALTER</t>
  </si>
  <si>
    <t>SPASSKY BOCANEGRA VARGAS</t>
  </si>
  <si>
    <t>VELA MANZUR NEYDE OTILIA</t>
  </si>
  <si>
    <t xml:space="preserve">CASTAÑEDA VASQUEZ ROGER </t>
  </si>
  <si>
    <t>PADILLA MOSQUERA JORGE</t>
  </si>
  <si>
    <t>ALEXIS MERINO COBEÑA</t>
  </si>
  <si>
    <t>SEGOVIA ESPINO EDWIN</t>
  </si>
  <si>
    <t>RODRIGUEZ LOZANO OMAR</t>
  </si>
  <si>
    <t>GONZALES MUJICA JORGE LUIS</t>
  </si>
  <si>
    <t>LOPEZ AGUILAR LUIS</t>
  </si>
  <si>
    <t>GISELA SIFUENTES GONZALES</t>
  </si>
  <si>
    <t>SERRA MORALES ADRIAN</t>
  </si>
  <si>
    <t>MOROTE LAURA GOTARDO</t>
  </si>
  <si>
    <t>CESIAS LOPEZ JULIO CESAR</t>
  </si>
  <si>
    <t xml:space="preserve">ALEX LOPEZ CONTRERAS </t>
  </si>
  <si>
    <t>BLADIMIR G. QUISPE BENAVENTE</t>
  </si>
  <si>
    <t>CORDOVA ROQUE CRISTHIAN</t>
  </si>
  <si>
    <t>PILLACA ROCA AUGUSTO FILOMENO</t>
  </si>
  <si>
    <t>FLORES BEDOYA RICARDO</t>
  </si>
  <si>
    <t>RED:                                    MOYOBAMBA</t>
  </si>
  <si>
    <t>DISA:                                   SAN MARTIN</t>
  </si>
  <si>
    <t>SAN MARTIN</t>
  </si>
  <si>
    <t>ENERO</t>
  </si>
  <si>
    <t>VARIOS</t>
  </si>
  <si>
    <t>RX</t>
  </si>
  <si>
    <t>PE</t>
  </si>
  <si>
    <t>PE:</t>
  </si>
  <si>
    <t>PROCEDIMIENTOS</t>
  </si>
  <si>
    <t>ECO</t>
  </si>
  <si>
    <t>UAMP</t>
  </si>
  <si>
    <t>GA</t>
  </si>
  <si>
    <t>FO</t>
  </si>
  <si>
    <t>RF</t>
  </si>
  <si>
    <t>RF:</t>
  </si>
  <si>
    <t>FO:</t>
  </si>
  <si>
    <t>FONDO DE OJOS</t>
  </si>
  <si>
    <t>PCTM</t>
  </si>
  <si>
    <t>PCTM:</t>
  </si>
  <si>
    <t>PROGRAMA CONTROL TBC</t>
  </si>
  <si>
    <t>SALA DE OPERACIÓN</t>
  </si>
  <si>
    <t>MA</t>
  </si>
  <si>
    <t>MA:</t>
  </si>
  <si>
    <t>MAÑANA ADMINISTRATIVA</t>
  </si>
  <si>
    <t>O</t>
  </si>
  <si>
    <t>O:</t>
  </si>
  <si>
    <t>ONOMASTICO</t>
  </si>
  <si>
    <t>F:</t>
  </si>
  <si>
    <t>FERIADO</t>
  </si>
  <si>
    <t>SST</t>
  </si>
  <si>
    <t>SST:</t>
  </si>
  <si>
    <t>SEGURIDAD Y SALUD EN EL TRABAJO</t>
  </si>
  <si>
    <t>GD</t>
  </si>
  <si>
    <t>GN</t>
  </si>
  <si>
    <t>CONSULTORIO EXTERNO</t>
  </si>
  <si>
    <t>RX:</t>
  </si>
  <si>
    <t>RAYOS X</t>
  </si>
  <si>
    <t>PRUEBA DE ESFURZO</t>
  </si>
  <si>
    <t>ECO:</t>
  </si>
  <si>
    <t>ECOGRAFIA</t>
  </si>
  <si>
    <t>UAMP:</t>
  </si>
  <si>
    <t>UNIDAD DE ATENCION MEDICA PERIODICA</t>
  </si>
  <si>
    <t>GA:</t>
  </si>
  <si>
    <t>GABINETE DE APOYO</t>
  </si>
  <si>
    <t>REFRACCION</t>
  </si>
  <si>
    <t>VISITA MEDICA MAS CONSULTORIO EXTERNO</t>
  </si>
  <si>
    <t>GD:</t>
  </si>
  <si>
    <t>GN:</t>
  </si>
  <si>
    <t>GUARDIA NOCHE</t>
  </si>
  <si>
    <t>GUARDIA DIA</t>
  </si>
  <si>
    <t>SUPERVICION</t>
  </si>
  <si>
    <t>LEYENDA</t>
  </si>
  <si>
    <t>EYZAGUIRRE FLORES NATALIA MAFALDA</t>
  </si>
  <si>
    <t>FERNANDEZ ROSADO JORGE PEDRO</t>
  </si>
  <si>
    <t>SOTO REATEGUI GISSELLE</t>
  </si>
  <si>
    <t>ERR</t>
  </si>
  <si>
    <t>ERR:</t>
  </si>
  <si>
    <t>EQUIPO DE RESPUESTA RAPIDA</t>
  </si>
  <si>
    <t>TL/CON:</t>
  </si>
  <si>
    <t xml:space="preserve">CAP: </t>
  </si>
  <si>
    <t>CAPACITACION</t>
  </si>
  <si>
    <t>MOYOBAMBA</t>
  </si>
  <si>
    <t>HOSPITAL  MOYOBAMBA</t>
  </si>
  <si>
    <t>II.1</t>
  </si>
  <si>
    <t>VMC</t>
  </si>
  <si>
    <t>VMC:</t>
  </si>
  <si>
    <t>EST:</t>
  </si>
  <si>
    <t>ESTUDIO</t>
  </si>
  <si>
    <t>EST</t>
  </si>
  <si>
    <t>TR:</t>
  </si>
  <si>
    <t>TRABAJO REMOTO</t>
  </si>
  <si>
    <t>TR</t>
  </si>
  <si>
    <t>R:</t>
  </si>
  <si>
    <t>TURNOS REALIZADOS EN EL MES DE ABRIL POR NECESIDAD SERVICIO</t>
  </si>
  <si>
    <t>R</t>
  </si>
  <si>
    <t>F</t>
  </si>
  <si>
    <t>PEREZ POSTIGO DENIS LEWIS</t>
  </si>
  <si>
    <t>CARDENAS RENGIFO VICTOR HUGO</t>
  </si>
  <si>
    <t>ESCOBEDO CEDANO JORGE LUIS</t>
  </si>
  <si>
    <t>TL/CON T/L SAL TL/MED</t>
  </si>
  <si>
    <t>TELE CONSULTA- TELE SALUD -TELE MEDICINA</t>
  </si>
  <si>
    <t xml:space="preserve">CEX </t>
  </si>
  <si>
    <t>EMG. DIF. COVID 19</t>
  </si>
  <si>
    <t xml:space="preserve">EMG. DIF. COVID </t>
  </si>
  <si>
    <t>EMERGENCIA DIFERENCIADA COVID</t>
  </si>
  <si>
    <t>GONZALES FLORES JOSEPH ANTONY</t>
  </si>
  <si>
    <t>VASQUEZ CARBAJAL MARKELL</t>
  </si>
  <si>
    <t>TAMNY LARA MANTILLA</t>
  </si>
  <si>
    <t>NANDY CASTILLO JAVE</t>
  </si>
  <si>
    <t>VARGAS EGAS VICENTE</t>
  </si>
  <si>
    <t>FERNANDEZ RIOJA FRANCISCO SAUL</t>
  </si>
  <si>
    <t>C.S. LLUYLLUCUCHA</t>
  </si>
  <si>
    <t>C.S. JERILLO</t>
  </si>
  <si>
    <t>C.S. LAHUARPIA</t>
  </si>
  <si>
    <t>C.S. YANTALO</t>
  </si>
  <si>
    <t>C.S. SORITOR</t>
  </si>
  <si>
    <t>C.S. HABANA</t>
  </si>
  <si>
    <t>C.S. SAN MARCOS</t>
  </si>
  <si>
    <t>C.S. JEPELACIO</t>
  </si>
  <si>
    <t>P.S. SHUCSHUYACU</t>
  </si>
  <si>
    <t>P.S. NUEVO SAN MIGUEL</t>
  </si>
  <si>
    <t>P.S. PACAYPITE</t>
  </si>
  <si>
    <t>C.S. ROQUE</t>
  </si>
  <si>
    <t>C.S. CALZADA</t>
  </si>
  <si>
    <t>C.S.PUEBLO LIBRE</t>
  </si>
  <si>
    <t>I.3</t>
  </si>
  <si>
    <t>I.4</t>
  </si>
  <si>
    <t>I.2</t>
  </si>
  <si>
    <t>I.1</t>
  </si>
  <si>
    <t>JEPELACIO</t>
  </si>
  <si>
    <t>YANTALO</t>
  </si>
  <si>
    <t>SORITOR</t>
  </si>
  <si>
    <t>HABANA</t>
  </si>
  <si>
    <t>ALONSO DE ALVARADO ROQUE</t>
  </si>
  <si>
    <t>CALZADA</t>
  </si>
  <si>
    <t>EE.SS</t>
  </si>
  <si>
    <t>HOSPITAL II-1 MOYOBAMBA</t>
  </si>
  <si>
    <t xml:space="preserve">RIOS NORIEGA MARCIA VIVIANA </t>
  </si>
  <si>
    <t xml:space="preserve">MEZA RIOS MARIA ESTELA </t>
  </si>
  <si>
    <t>ALCALDE APAESTEGUI ANGIE VALERIA</t>
  </si>
  <si>
    <t>C.S. BUENOS AIRES</t>
  </si>
  <si>
    <t>ALVARADO LOBATON ROSULA ELENA</t>
  </si>
  <si>
    <t>LAINEZ VILLACORTA CESAR AUGUSTO</t>
  </si>
  <si>
    <t>C.S. SHUCSHUYACU</t>
  </si>
  <si>
    <t>C.S. NUEVO SAN MIGUEL</t>
  </si>
  <si>
    <t>C.S. PACAYPITE</t>
  </si>
  <si>
    <t>REATEGUI ZAMORA KRISCIA ZULAY</t>
  </si>
  <si>
    <t>GUTIERREZ CHOQUE EVA DINA</t>
  </si>
  <si>
    <t>CHINCHA TORREJON FRANCISCO</t>
  </si>
  <si>
    <t>PAREDES ZEVALLOS ROSA PERLITA</t>
  </si>
  <si>
    <t>HERNANDEZ NUÑEZ ROBERTO ALEJANDRO</t>
  </si>
  <si>
    <t>PEREA VILLANUEVA ALPINO</t>
  </si>
  <si>
    <t>BACILIO CARDOZO ALEJANDRA KARIN</t>
  </si>
  <si>
    <t>SARA VERONICA MENDOZA MEDINA</t>
  </si>
  <si>
    <t>ESTHELA DEL JESUS GOMEZ ROSAL</t>
  </si>
  <si>
    <t>ADERLY E. BRAVO GONZALES</t>
  </si>
  <si>
    <t>ESPECIALIDAD</t>
  </si>
  <si>
    <t>ANDREA MARIA SANDIGA DOMINGUEZ</t>
  </si>
  <si>
    <t>C.S. PUEBLO LIBRE</t>
  </si>
  <si>
    <t>EMERGENCIOLOGO</t>
  </si>
  <si>
    <t>CIRUJANO</t>
  </si>
  <si>
    <t>PEDIATRA</t>
  </si>
  <si>
    <t>GINECOLOGO</t>
  </si>
  <si>
    <t>CARDIOLOGO</t>
  </si>
  <si>
    <t>INFECTOLOGO</t>
  </si>
  <si>
    <t>GASTROENTEROLOGO</t>
  </si>
  <si>
    <t>NEUMOLOGO</t>
  </si>
  <si>
    <t>NEUROLOGO</t>
  </si>
  <si>
    <t>TRAUMATOLOGO</t>
  </si>
  <si>
    <t>OFTALMOLOGO</t>
  </si>
  <si>
    <t>RADIOLOGO</t>
  </si>
  <si>
    <t>EDGAR TAMAYO BARRIO DE MENDOZA</t>
  </si>
  <si>
    <t>ENDOCRINOLOGO</t>
  </si>
  <si>
    <t>CHINCHIHUALPA MONTES LUIS</t>
  </si>
  <si>
    <t>CASTAÑEDA LEON MARIO ALEJANDRO</t>
  </si>
  <si>
    <t>CORONEL MUÑOZ JOSE ELMER</t>
  </si>
  <si>
    <t>INTENCIVISTA</t>
  </si>
  <si>
    <t>PSIQUIATRA</t>
  </si>
  <si>
    <t>UROLOGO</t>
  </si>
  <si>
    <t>RAFAEL JESUS YANQUI SANCHEZ</t>
  </si>
  <si>
    <t>ALVA ADRIAZEN ALAN STUART EDGAR</t>
  </si>
  <si>
    <t xml:space="preserve">GONZALES MENCIAS MARIA GABRIELA </t>
  </si>
  <si>
    <t>SHEYLA BRIGETH ESTEVEZ MARCELO</t>
  </si>
  <si>
    <t>JORGE ALONSO GOMEZ ARRUE</t>
  </si>
  <si>
    <t>FREDDY RUBEN CAPUÑAY YARASCA - CAS</t>
  </si>
  <si>
    <t>DAVILA ZUÑIGA CESAR GABRIEL</t>
  </si>
  <si>
    <t>DAMIAN JABO JULIO ENRIQUE</t>
  </si>
  <si>
    <t>MORALES YZENA WILLY ALEJANDRO</t>
  </si>
  <si>
    <t>ALVA CUEVA EDER ANDRE</t>
  </si>
  <si>
    <t>VERA MELENDEZ KATHERINE</t>
  </si>
  <si>
    <t>MEDICINA GENERAL</t>
  </si>
  <si>
    <t>TESSY SAMANTHA CASTAÑEDA TORREJON</t>
  </si>
  <si>
    <t>CALDERON ALMONACID JOHN ERICK CARLOS</t>
  </si>
  <si>
    <t>CHARCAPE LLAURY EDUARDO JAVIER</t>
  </si>
  <si>
    <t>CASTILLO RIVERA MYRIAM ELIZABETH</t>
  </si>
  <si>
    <t>VARAS REYNA KAROLA LYSETTE</t>
  </si>
  <si>
    <t>COVEÑAS LEON JOSE ERNESTO</t>
  </si>
  <si>
    <t>KATHERINE PAOLA ACAPANA ALVA</t>
  </si>
  <si>
    <t>PAOLA DE LOS MILAGROS ARROYO LOPEZ</t>
  </si>
  <si>
    <t>JAUREGUI FARFAN ALFREDO</t>
  </si>
  <si>
    <t>VASQUEZ ADRIANZEN FREY LENIN</t>
  </si>
  <si>
    <t>PERALES ALIAGA FIDEL EDUARDO</t>
  </si>
  <si>
    <t>HUAROTO SEVILLA EFRAIN EDUARDO</t>
  </si>
  <si>
    <t>AÑO:          2023</t>
  </si>
  <si>
    <t>MEDICINA INTERNA</t>
  </si>
  <si>
    <t>LICENCIA SIN GOCE 30 DIAS DEL 2 AL 31/01/2023</t>
  </si>
  <si>
    <t xml:space="preserve">VACACIONES AÑO 2023 </t>
  </si>
  <si>
    <t>ANESTESIOLOGO</t>
  </si>
  <si>
    <t>FALTA INJUSTIFICADA DEL 01 AL 31/01/2023</t>
  </si>
  <si>
    <t>VACACIONES AÑO 2022 - 15 DIAS</t>
  </si>
  <si>
    <t>GINECOLOGO ONCOLOGO</t>
  </si>
  <si>
    <t>SE ENCUENTRA HACIENDO SU RESIDENTADO EN LA ESPECIALIDAD DE GASTROENTEROLOGIA</t>
  </si>
  <si>
    <t>VACACIIONES AÑO 2021 08 DIAS</t>
  </si>
  <si>
    <t>VACACIONES AÑO 2021 10 DIAS</t>
  </si>
  <si>
    <t>VACACIONES AÑO 2022 - 07 DIAS</t>
  </si>
  <si>
    <t>OTORRINO</t>
  </si>
  <si>
    <t>VACACIONES AÑO 2022 16 DIAS</t>
  </si>
  <si>
    <t>VACACIONES AÑO 2023 30 DIAS</t>
  </si>
  <si>
    <t>DIAS DE RADIACION 10 DIAS</t>
  </si>
  <si>
    <t>MEDICINA REHABILITACION</t>
  </si>
  <si>
    <t>VACACIONES AÑO 2023</t>
  </si>
  <si>
    <t>MEDICO EN FAMILIA</t>
  </si>
  <si>
    <t>SE ENCUENTRA REALIZANDO SU  RESIDENTADO EN LA ESPECIALIDAD DE OFTALMOLOGIA</t>
  </si>
  <si>
    <t>VACACIONES 2022 10 DIAS</t>
  </si>
  <si>
    <t>VACACIONES AÑO 2022 DEL 01 AL 30</t>
  </si>
  <si>
    <t>VACACIONES AÑO 2022 DEL 01 AL 15</t>
  </si>
  <si>
    <t>REUMATOLOGO</t>
  </si>
  <si>
    <t>VACACIONES AÑO 2022 30 DIAS</t>
  </si>
  <si>
    <t>IZQUIERDO RUIZ PAUL JIMMY</t>
  </si>
  <si>
    <t>CALDERON MENDEZ HECTOR EDUARDO</t>
  </si>
  <si>
    <t>CHAVEZ RENGIFO ALEX TERCERO</t>
  </si>
  <si>
    <t>OCROS CAVALCANTE WILBER</t>
  </si>
  <si>
    <t>TOVAR CARHUACUSMA MARI ANGELA</t>
  </si>
  <si>
    <t>MELGAREJO BELLIDO MARCO ANTONIO</t>
  </si>
  <si>
    <t>VELA TORREJON JACKELINE</t>
  </si>
  <si>
    <t>MELISSA MARLENY VIGO CESPEDES</t>
  </si>
  <si>
    <t>SACHUN ALANYA JUAN PABLO</t>
  </si>
  <si>
    <t>CIRUJANO ONCOLOGO</t>
  </si>
  <si>
    <t>OLIVOS GONZALES JUAN FRANCISCO</t>
  </si>
  <si>
    <t>VILLEGAS PARI EDWIN ALAN</t>
  </si>
  <si>
    <t>HUAMAN URIARTE MILAGROS</t>
  </si>
  <si>
    <t>CONDORI CUSACANI CINTHYA</t>
  </si>
  <si>
    <t>PHILLIPS MANRIQUE MARY E.</t>
  </si>
  <si>
    <t>SINCHE FLORES JORGE ERICK</t>
  </si>
  <si>
    <t>RAMOS BERMUDEZ GERSON NILTON</t>
  </si>
  <si>
    <t>CASTILLO RIVEROS YULI MARLENE</t>
  </si>
  <si>
    <t>MENDOZA PUELLES SHEYLA CAROLINA</t>
  </si>
  <si>
    <t>SULCA ALANIA CARLOS ENRIQUE</t>
  </si>
  <si>
    <t>GRIMALDO D'AMBROSIO GIOVANNI GISSELLE</t>
  </si>
  <si>
    <t>PALOMINO TANTALEAN KARLA YULISSA</t>
  </si>
  <si>
    <t>ARCE MORALES CARLOS ALFREDO</t>
  </si>
  <si>
    <t>VELA VELA CINDY</t>
  </si>
  <si>
    <t>CARRION GARATE RAUL HUMBERTO</t>
  </si>
  <si>
    <t>GRANDEZ LOAYZA DANIELA GLADYS</t>
  </si>
  <si>
    <t>ASMAT VARGAS DIANA ELIZABETH</t>
  </si>
  <si>
    <t>REATEGUI RODRIGUEZ MILAGROS DE JESUS</t>
  </si>
  <si>
    <t>FERNANDEZ CUADROS MARCOS EDGAR</t>
  </si>
  <si>
    <t>PADILLA CULQUI ERIKA MARIELA</t>
  </si>
  <si>
    <t>IVAN JOEL ARECHE MEDINA</t>
  </si>
  <si>
    <t>ALVARO CARLOS BENDEZU HERRERA</t>
  </si>
  <si>
    <t>REGNER ERCK PINCHI PHILIPPS</t>
  </si>
  <si>
    <t>DOMINGO MENDIETA VILLANUEVA</t>
  </si>
  <si>
    <t>LINDA MAGNELLY PADILLA DIAZ</t>
  </si>
  <si>
    <t>DANICA JURITZA PELAEZ GIL</t>
  </si>
  <si>
    <t>NANCY RAQUEL VARGAS CHANZAPA</t>
  </si>
  <si>
    <t>DANIELA INDIRA RUMICHE ZETA</t>
  </si>
  <si>
    <t>BRESCI HARUMI GONZALEZ KANAGUSUKU (SERUM)</t>
  </si>
  <si>
    <t>VASQUEZ VARILLAS RENZO A.</t>
  </si>
  <si>
    <t>ESPECALISTA CIRUGIA</t>
  </si>
  <si>
    <t>CAROLINA SOLEDAD COOMBES PEREZ</t>
  </si>
  <si>
    <t>CARLA CECILIA VILLANUEVA COLINA</t>
  </si>
  <si>
    <t>GABRIELA HUANCAHUARI AYALA</t>
  </si>
  <si>
    <t>MONTOYA RODRIGUEZ  MIGUEL ANGEL</t>
  </si>
  <si>
    <t xml:space="preserve">CASTAÐEDA FERNANDEZ JULIANA PAOLA </t>
  </si>
  <si>
    <t>MARIELENA QUIROGA AGUILAR</t>
  </si>
  <si>
    <t>PAULO CESAR AGUIRRE CASTAÐEDA</t>
  </si>
  <si>
    <t>MATA RIOS CARLOS JACOB</t>
  </si>
  <si>
    <t>DIAZ LOPEZ RENZO WAGNER</t>
  </si>
  <si>
    <t xml:space="preserve">MEJÍA CHUNG JULIO V. </t>
  </si>
  <si>
    <t>SUAREZ VIGO FIORELA</t>
  </si>
  <si>
    <t>CORTEZ ALZAMORA JORGE SEBASTÍAN</t>
  </si>
  <si>
    <t>DÍAZ CAMPOS IVONNE</t>
  </si>
  <si>
    <t>ISIS ELIZABETH TRIGOSO TRIGOSO</t>
  </si>
  <si>
    <t>FLOR DE MARIA ARCOS PARDO</t>
  </si>
  <si>
    <t>LEYDY MORELIA ORE SAYRATUPAC</t>
  </si>
  <si>
    <t xml:space="preserve">RENGIFO PAIMA ROBERT FRANCISCO </t>
  </si>
  <si>
    <t>ACOSTA GUEVARA EDDY</t>
  </si>
  <si>
    <t>VACACIONES</t>
  </si>
  <si>
    <t>JOSE ENRIQUE MONTOYA MEDINA</t>
  </si>
  <si>
    <t>CARLOS JESUS GUTIERREZ RIOS (SERUMS)</t>
  </si>
  <si>
    <t>SANDRA NOEMI LAVA ROJAS</t>
  </si>
  <si>
    <t>MEDICO INTECIVISTA</t>
  </si>
  <si>
    <t>MEDICO INTERNISTA</t>
  </si>
  <si>
    <t>MEDICO GENERAL</t>
  </si>
  <si>
    <t>LICENCIA SIN GOCE 28 DIAS DEL 1 AL 28/02/2023</t>
  </si>
  <si>
    <t>MEDICO CIRUJANO</t>
  </si>
  <si>
    <t xml:space="preserve">VACACIONES AÑO 2022 15 DIAS </t>
  </si>
  <si>
    <t xml:space="preserve">VACACIONES AÑO 2023 30 DIAS </t>
  </si>
  <si>
    <t>MEDICO ANESTESIOLOGO</t>
  </si>
  <si>
    <t>MEDICO PEDIATRA</t>
  </si>
  <si>
    <t>FALTA INJUSTIFICADA DEL 01 AL 28/02/2023</t>
  </si>
  <si>
    <t>MEDICO GINECOLOGO</t>
  </si>
  <si>
    <t>MEDICO GINECO/ONCOLOGO</t>
  </si>
  <si>
    <t>MEDICO CARDIOLOGO</t>
  </si>
  <si>
    <t xml:space="preserve">VACACIONES 2021 Y 2022 18 DIAS </t>
  </si>
  <si>
    <t>MEDICO INFECTOLOGO</t>
  </si>
  <si>
    <t>MEDICO GASTROENTEROLOGO</t>
  </si>
  <si>
    <t>MEDICO NEUMOLOGO</t>
  </si>
  <si>
    <t>LOPEZ AGUILAR LUIS ANGEL</t>
  </si>
  <si>
    <t>MEDICO PSIQUIATRA</t>
  </si>
  <si>
    <t>MEDICO TRAUMATOLOGO</t>
  </si>
  <si>
    <t>MEDICO OFTALMOLOGO</t>
  </si>
  <si>
    <t>VACACIONES AÑO 2023 - 07 DIAS</t>
  </si>
  <si>
    <t>MEDICO UROLOGO</t>
  </si>
  <si>
    <t>MEDICO OTORRINO</t>
  </si>
  <si>
    <t>MEDICO RADIOLOGO</t>
  </si>
  <si>
    <t>MEDICO INTENCIVISTA</t>
  </si>
  <si>
    <t>LICENCIA POR ENFERMEDAD</t>
  </si>
  <si>
    <t>MEDICINA FISICA</t>
  </si>
  <si>
    <t>MEDICO FAMILIA</t>
  </si>
  <si>
    <t>MEDICO NEUROLOGO</t>
  </si>
  <si>
    <t>MEDICO ENDOCRINOLOGO</t>
  </si>
  <si>
    <t>MEDICO EMERGENCIOLOGO</t>
  </si>
  <si>
    <t>VACACIONES AÑO 2022 DEL 14  AL 28/02/2023</t>
  </si>
  <si>
    <t>MEDICO REUMATOLOGO</t>
  </si>
  <si>
    <t>MEDICO ACRDIOLOGO</t>
  </si>
  <si>
    <t>MEDICO ONCOLOGO</t>
  </si>
  <si>
    <t>REATEGUI RODRIGIEZ MILGROS DE JESUS</t>
  </si>
  <si>
    <t>GISELA LOPEZ GARIZA</t>
  </si>
  <si>
    <t>CITA 1 DIA</t>
  </si>
  <si>
    <t>CIT 24 DIAS</t>
  </si>
  <si>
    <t>WALTER GERALDO RUIZ PANEZ</t>
  </si>
  <si>
    <t xml:space="preserve"> </t>
  </si>
  <si>
    <t>FEBRERO</t>
  </si>
  <si>
    <t>MARZO</t>
  </si>
  <si>
    <t>LICENCIA SIN GOCE 30 DIAS DEL 1 AL 30/03/2023</t>
  </si>
  <si>
    <t>VACACIONES AÑO 2023 (30 DIAS)</t>
  </si>
  <si>
    <t>VACACIONES AÑO 2021 15 DIAS</t>
  </si>
  <si>
    <t>FALTA INJUSTIFICADA DEL 01 AL 31/03/2023</t>
  </si>
  <si>
    <t>ONCOLOGO</t>
  </si>
  <si>
    <t xml:space="preserve">VACACIONES 2023 02 DIAS </t>
  </si>
  <si>
    <t>MEDICO DE FAMILIA</t>
  </si>
  <si>
    <t>HIDALGO TRIVELLI LAURA SILVIA</t>
  </si>
  <si>
    <t>OCAS SANTILLAN MARIA LEONOR</t>
  </si>
  <si>
    <t>ARPASI CHURA BILDIA BENILDA</t>
  </si>
  <si>
    <t>VEGA ORTEGA RICARDO RAUL</t>
  </si>
  <si>
    <t>ESTEVES MARCELO SHEYLA BRIGETH</t>
  </si>
  <si>
    <t>LOPEZ AREVALO RUBEN JUNIOR</t>
  </si>
  <si>
    <t xml:space="preserve">CASTAÑEDA FERNANDEZ JULIANA PAOLA </t>
  </si>
  <si>
    <t>ESTABLECIMIENTO:      HOSPITAL II.1 MOYOBAMBA</t>
  </si>
  <si>
    <t>HOSPITAL</t>
  </si>
  <si>
    <t>ABRIL</t>
  </si>
  <si>
    <t>VACACIONES 2023 DEL 01 AL 30/04/2023</t>
  </si>
  <si>
    <t>LICENCIA SIN GOCE 30 DIAS DEL 1 AL 30/04/2023</t>
  </si>
  <si>
    <t>FALTA INJUSTIFICADA DEL 01 AL 30/04/2023</t>
  </si>
  <si>
    <t>VACACIONES AÑO 2022</t>
  </si>
  <si>
    <t>VACACIONES AÑO 2022 DEL 01 AL 15/04/2023</t>
  </si>
  <si>
    <t>VACACIONES AÑO 2022 Y 2023</t>
  </si>
  <si>
    <t xml:space="preserve">VACACIONES 07 DIAS </t>
  </si>
  <si>
    <t>VACACIONES AÑO 2023 DEL 01 AL 30/04/2023</t>
  </si>
  <si>
    <t>PATOLOGO</t>
  </si>
  <si>
    <t>ALCANTARA RENGIFO JULIO EDMUNDO</t>
  </si>
  <si>
    <t>ARAUJO CANO ALFREDO</t>
  </si>
  <si>
    <t>VASQUEZ RIMACHI GUILLERMO GIANCARLO</t>
  </si>
  <si>
    <t>REYES REYNALDO DENNIS JUAN</t>
  </si>
  <si>
    <t>LICENCIA HASTA EL MES DE JUNIO</t>
  </si>
  <si>
    <t>GLADYS HEREDIA MEJIA</t>
  </si>
  <si>
    <t>MAYO</t>
  </si>
  <si>
    <t>CARDIOLOGIA</t>
  </si>
  <si>
    <t>DESCANSO POR RADIACION 10 DIAS</t>
  </si>
  <si>
    <t>LICENCIA PÒR ENFERMEDAD DEL 01 AL 11/05/2023</t>
  </si>
  <si>
    <t>VERGARA VAQUERO ORAY ELLALY</t>
  </si>
  <si>
    <t>CASTILLO HUARANGA DIEGO ARMANDO</t>
  </si>
  <si>
    <t>PEREZ PEREZ AURA GREGORIA</t>
  </si>
  <si>
    <t>LICENCIA SIN GOCE</t>
  </si>
  <si>
    <t>LOAYZA LEIVA EMPERATRIZ</t>
  </si>
  <si>
    <t>CASTAÑEDA FERNANDEZ JULIANA PAOLA</t>
  </si>
  <si>
    <t>RUBÉN JUNIOR LÓPEZ ARÉVALO</t>
  </si>
  <si>
    <t>PAULO CESA AGUIRRE CASTAÑEDA</t>
  </si>
  <si>
    <t>GUTIERREZ RÍOS CARLOS JESÚS</t>
  </si>
  <si>
    <t>JUNIO</t>
  </si>
  <si>
    <t>CAPACITACION DEL 13 AL 17/06/2023</t>
  </si>
  <si>
    <t>FALTA INJUSTIFICADA DEL 01 AL 30/06/2023</t>
  </si>
  <si>
    <t>VACACIONES AÑO 2022 DEL 22 AL 30/06/2023</t>
  </si>
  <si>
    <t>DESCANSO POR RADIACION DEL 21 AL 30/06/2023</t>
  </si>
  <si>
    <t>NEONATOLOGO</t>
  </si>
  <si>
    <t>CAPACITACION DEL 14 AL 16/06/2023</t>
  </si>
  <si>
    <t>CAMPOS MUÑANTE JONATHAN A.</t>
  </si>
  <si>
    <t>TOMANGUILLO VASQUEZ MIGUEL ALEJANDRO</t>
  </si>
  <si>
    <t>HUAROTO SEVILLA EFRAIN E.</t>
  </si>
  <si>
    <t>CLAUDIA JARAMILLO DIAZ</t>
  </si>
  <si>
    <t>ADRIAN ALEXIS ANDRE RIVA MOSCOSO</t>
  </si>
  <si>
    <t>LYNDA XIMENA CARI AVALOS</t>
  </si>
  <si>
    <t>LORENA CASTILLO CACIANO</t>
  </si>
  <si>
    <t>GABRIEL GIULINO ANGELES ZURITA</t>
  </si>
  <si>
    <t xml:space="preserve">ESTABLECIMIENTO:      </t>
  </si>
  <si>
    <t>JULIO</t>
  </si>
  <si>
    <t>INTENSIVISTA</t>
  </si>
  <si>
    <t>DESCANSO MEDICO DEL 13 AL 31/07/2023</t>
  </si>
  <si>
    <t>FALTA INJUSTIFICADA DEL 01 AL 31/07/2023</t>
  </si>
  <si>
    <t>VACACIONES AÑO 2023 DEL 19 AL 27/07/2023</t>
  </si>
  <si>
    <t>PEREZ PEREZ AURA</t>
  </si>
  <si>
    <t>HEMATOLOGO</t>
  </si>
  <si>
    <t>URIBE VERGARA JESUS AURELIO</t>
  </si>
  <si>
    <t>CHINCHIHUALPA MONTES LUIS HERNAN</t>
  </si>
  <si>
    <t>RODAS DIAZ JOSE LUIS</t>
  </si>
  <si>
    <t>ESTABLECIMIENTO:</t>
  </si>
  <si>
    <t>CLAUDIA GABRIELA BODERO SANCHEZ</t>
  </si>
  <si>
    <t>VASQUEZ ADRIANZEN LENIN</t>
  </si>
  <si>
    <t>PAIVA ANDRADE ALEJANDRA DEL CARMEN</t>
  </si>
  <si>
    <t xml:space="preserve">BARRIONUEVO PONTE ANA CECILIA </t>
  </si>
  <si>
    <t xml:space="preserve">RAMOS VALLEJOS FATIMA ISABEL </t>
  </si>
  <si>
    <t>RAFAEL EDUARDO BOBADILLA BAUTISTA</t>
  </si>
  <si>
    <t>AGOSTO</t>
  </si>
  <si>
    <t>FALTA INJUSTIFICADA DEL 01 AL 31/08/2023</t>
  </si>
  <si>
    <t>VACACIONES AÑO 2023 07 DIAS</t>
  </si>
  <si>
    <t>PSQUIATRA</t>
  </si>
  <si>
    <t>LICENCIA POR ENFERMEDAD 30 DIAS</t>
  </si>
  <si>
    <t>VACACIONES AÑO 2023 DEL 17 AL 24/08/2023</t>
  </si>
  <si>
    <t>MEDICINA DE FAMILIA</t>
  </si>
  <si>
    <t>POLO DOMINGUEZ ANDRES LESTER</t>
  </si>
  <si>
    <t xml:space="preserve">ESTABLECIMIENTO:  </t>
  </si>
  <si>
    <t>SETIEMBRE</t>
  </si>
  <si>
    <t>FALTA INJUSTIFICADA DEL 01 AL 30/09/2023</t>
  </si>
  <si>
    <t>VACACIONES AÑO 2023 DEL 24 AL 30/09/2023</t>
  </si>
  <si>
    <t>PEREZ ASENCIO JENNY LISSET</t>
  </si>
  <si>
    <t>POLO DOINGUEZ ANDRES LESTER</t>
  </si>
  <si>
    <t>LUIS HERNAN CHNCHIHUALPA MONTES</t>
  </si>
  <si>
    <t>LICENCIA POR ENFERMEDAD (10 DIAS)</t>
  </si>
  <si>
    <t>SE ENCUENTRA REALIZANDO SU RESIDENTADO EN EMERGENCIA</t>
  </si>
  <si>
    <t>FALTA INJUSTIFICADA DEL 01 AL 31/10/2023</t>
  </si>
  <si>
    <t>SE ENCUENTRA REALIZANDO SU RESIDENTADO EN PEDIATRIA</t>
  </si>
  <si>
    <t>LICENCIA POR ENFERMEDAD - 19 DIAS</t>
  </si>
  <si>
    <t>VACACIONES 2023 (15 DIAS)</t>
  </si>
  <si>
    <t>VACACIONES AÑO 2023 - 30 DIAS</t>
  </si>
  <si>
    <t>NEONATOLOGIA</t>
  </si>
  <si>
    <t>NEUROLOGIA</t>
  </si>
  <si>
    <t>VACACIONES AÑO 2023 (07 DIAS )</t>
  </si>
  <si>
    <t xml:space="preserve">LICENCIA POR GRAVIDEZ </t>
  </si>
  <si>
    <t xml:space="preserve">SANCION ADMINISTRATIVA </t>
  </si>
  <si>
    <t>SIFONTES CABELLO AURIMAR DEL VALLE</t>
  </si>
  <si>
    <t>CARLOS DAVILA ANGEL JOEL</t>
  </si>
  <si>
    <t>SANTISTEBAN VILCARROMERO LISBETH</t>
  </si>
  <si>
    <t xml:space="preserve">ESTABLECIMIENTO:    </t>
  </si>
  <si>
    <t>OCTUBRE</t>
  </si>
  <si>
    <t>MAYRI DEL CARMEN CARIAS UVIEDO</t>
  </si>
  <si>
    <t>GABRIEL ANTONIO JOSE VASQUEZ GOÑI</t>
  </si>
  <si>
    <t>ROSARIO DE FATIMA RAMOS GIL</t>
  </si>
  <si>
    <t>SINDY LUCERO FLORES PUSCAN</t>
  </si>
  <si>
    <t>ANA PAOLA TUMPE NEYRA</t>
  </si>
  <si>
    <t>LICENCIA SIN GOCE 30 DIAS</t>
  </si>
  <si>
    <t xml:space="preserve">VACACIONES AÑO 2022 </t>
  </si>
  <si>
    <t xml:space="preserve">SE ENCUENTRA REALIZANDO SU RESIDENTADO </t>
  </si>
  <si>
    <t>FALTA INJUSTIFICADA DEL 01 AL 30/11/2023</t>
  </si>
  <si>
    <t>VACACIONES 2022 12 DIAS</t>
  </si>
  <si>
    <t>VACACIONES 2022 DEL 16 AL 30/11/2023</t>
  </si>
  <si>
    <t>VACACIONES 2022 DEL 01 AL 15/11/2023</t>
  </si>
  <si>
    <t>INFECTOLOGIA</t>
  </si>
  <si>
    <t>GASTROENTEROLOGIA</t>
  </si>
  <si>
    <t>VACACIONES 2022 15 DIAS</t>
  </si>
  <si>
    <t>VACACIONES AÑO 2023 DEL 11 AL 25/11/2023</t>
  </si>
  <si>
    <t>MORI SANCHEZ LUISA XIOMARA</t>
  </si>
  <si>
    <t>DIEGO ARMANDO CASTILLO HUARANGA</t>
  </si>
  <si>
    <t xml:space="preserve">ESTABLECIMIENTO: </t>
  </si>
  <si>
    <t>NOVIEMBRE</t>
  </si>
  <si>
    <t>VACACIONES 11 DIAS</t>
  </si>
  <si>
    <t>DICIEMBRE</t>
  </si>
  <si>
    <t>INTERNISTA</t>
  </si>
  <si>
    <t>LICENCIA SIN GOCE 31 DIAS</t>
  </si>
  <si>
    <t>VACACIONES AÑO 2023 (17 DIAS)</t>
  </si>
  <si>
    <t>VACACIONES AÑO 2023 15 DIAS</t>
  </si>
  <si>
    <t>VACACIONES 07 DIAS</t>
  </si>
  <si>
    <t>LICENCIA SIN GOCE DE REMUNERACIONES</t>
  </si>
  <si>
    <t>DESCANSO POR RADIACION DE 10 DIAS (60 HORAS)</t>
  </si>
  <si>
    <t>VACACIONES AÑO 2023 (12 DIAS)</t>
  </si>
  <si>
    <t>VACACIONES AÑO 2023 DEL 01 AL 30/12/2023</t>
  </si>
  <si>
    <t>PURIZAGA CARRANZA PABLO ARTURO</t>
  </si>
  <si>
    <t>CALDERON RAMOS CESAR AUGUSTO</t>
  </si>
  <si>
    <t>ZUTA ARAÑA MARIBEL</t>
  </si>
  <si>
    <t>CASTILLO DELGADILLO AMARILIS KARELIA</t>
  </si>
  <si>
    <t>RARAZ VIDAL OMAR BALDOMERO</t>
  </si>
  <si>
    <t>PRUDENCIO FIGUEROA JUAN CARLOS</t>
  </si>
  <si>
    <t>QUISPE CHANCATUMA JOSE ALFREDO</t>
  </si>
  <si>
    <t>PULIDO AGUILAR KAREN ANDREA</t>
  </si>
  <si>
    <t>CRUZ BRICEÑO STEPHANIE ARIADNA</t>
  </si>
  <si>
    <t>APARICIO ARAGON YULIANA MILAGROS</t>
  </si>
  <si>
    <t>BEJARANO ALVA GABRIELA CECILIA</t>
  </si>
  <si>
    <t>RAMOS CHOQUE HEBERT TEOBALDO</t>
  </si>
  <si>
    <t>SILVESTRO COSI JORGE</t>
  </si>
  <si>
    <t>URIBE GUZMAN JOSE MANUEL</t>
  </si>
  <si>
    <t>YUPANQUI SEGURA MILLIE ROXANA</t>
  </si>
  <si>
    <t>RAMIREZ ROMERO DEIVES STEVEN</t>
  </si>
  <si>
    <t>BOBADILLA BASTIDAS MARCIA JOHANNA</t>
  </si>
  <si>
    <t>VACACIONES 12 DIAS</t>
  </si>
  <si>
    <t>KATIUSKA D. CUNO QUIÑONES</t>
  </si>
  <si>
    <t>CLAUDIA SOTO QUINTANILLA</t>
  </si>
  <si>
    <t>VASTI RAQUEL HERNANDEZ ANTESANO</t>
  </si>
  <si>
    <t>RENUNCIÓ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</si>
</sst>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Bodoni MT Black"/>
      <family val="1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8"/>
      <color theme="1"/>
      <name val="Arial"/>
      <family val="2"/>
    </font>
    <font>
      <b/>
      <sz val="10"/>
      <name val="Arial Narrow"/>
      <family val="2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0"/>
      <color theme="1"/>
      <name val="Cambria"/>
      <family val="1"/>
    </font>
    <font>
      <sz val="10"/>
      <color rgb="FF000000"/>
      <name val="Cambria"/>
      <family val="1"/>
      <scheme val="major"/>
    </font>
    <font>
      <b/>
      <sz val="10"/>
      <color theme="1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2"/>
      <scheme val="major"/>
    </font>
    <font>
      <sz val="1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mbria"/>
      <family val="2"/>
      <scheme val="major"/>
    </font>
    <font>
      <sz val="1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00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3" fillId="0" borderId="0"/>
  </cellStyleXfs>
  <cellXfs count="4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8" fillId="6" borderId="18" xfId="0" applyFont="1" applyFill="1" applyBorder="1" applyAlignment="1">
      <alignment horizontal="center" vertical="center" textRotation="90" wrapText="1"/>
    </xf>
    <xf numFmtId="0" fontId="8" fillId="6" borderId="19" xfId="0" applyFont="1" applyFill="1" applyBorder="1" applyAlignment="1">
      <alignment horizontal="center" vertical="center" textRotation="90" wrapText="1"/>
    </xf>
    <xf numFmtId="0" fontId="5" fillId="7" borderId="20" xfId="0" applyFont="1" applyFill="1" applyBorder="1" applyAlignment="1">
      <alignment horizontal="center" vertical="center" textRotation="90" wrapText="1"/>
    </xf>
    <xf numFmtId="0" fontId="8" fillId="5" borderId="18" xfId="0" applyFont="1" applyFill="1" applyBorder="1" applyAlignment="1">
      <alignment horizontal="center" vertical="center" textRotation="90" wrapText="1"/>
    </xf>
    <xf numFmtId="0" fontId="8" fillId="5" borderId="19" xfId="0" applyFont="1" applyFill="1" applyBorder="1" applyAlignment="1">
      <alignment horizontal="center" vertical="center" textRotation="90" wrapText="1"/>
    </xf>
    <xf numFmtId="0" fontId="5" fillId="7" borderId="21" xfId="0" applyFont="1" applyFill="1" applyBorder="1" applyAlignment="1">
      <alignment horizontal="center" vertical="center" textRotation="90" wrapText="1"/>
    </xf>
    <xf numFmtId="0" fontId="9" fillId="0" borderId="24" xfId="0" applyFont="1" applyBorder="1"/>
    <xf numFmtId="0" fontId="9" fillId="0" borderId="25" xfId="0" applyFont="1" applyBorder="1"/>
    <xf numFmtId="165" fontId="10" fillId="7" borderId="2" xfId="0" applyNumberFormat="1" applyFont="1" applyFill="1" applyBorder="1" applyAlignment="1">
      <alignment horizontal="center"/>
    </xf>
    <xf numFmtId="0" fontId="11" fillId="0" borderId="26" xfId="0" applyFont="1" applyBorder="1"/>
    <xf numFmtId="0" fontId="11" fillId="0" borderId="27" xfId="0" applyFont="1" applyBorder="1"/>
    <xf numFmtId="165" fontId="10" fillId="7" borderId="28" xfId="0" applyNumberFormat="1" applyFont="1" applyFill="1" applyBorder="1" applyAlignment="1">
      <alignment horizontal="center"/>
    </xf>
    <xf numFmtId="0" fontId="9" fillId="0" borderId="29" xfId="0" applyFont="1" applyBorder="1" applyAlignment="1">
      <alignment horizontal="left" wrapText="1" indent="1"/>
    </xf>
    <xf numFmtId="0" fontId="9" fillId="0" borderId="1" xfId="0" applyFont="1" applyBorder="1"/>
    <xf numFmtId="0" fontId="9" fillId="0" borderId="1" xfId="0" applyFont="1" applyBorder="1" applyAlignment="1">
      <alignment horizontal="left" wrapText="1" inden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 indent="1"/>
    </xf>
    <xf numFmtId="0" fontId="9" fillId="0" borderId="30" xfId="0" applyFont="1" applyBorder="1"/>
    <xf numFmtId="0" fontId="9" fillId="0" borderId="31" xfId="0" applyFont="1" applyBorder="1"/>
    <xf numFmtId="0" fontId="11" fillId="0" borderId="32" xfId="0" applyFont="1" applyBorder="1"/>
    <xf numFmtId="0" fontId="11" fillId="0" borderId="33" xfId="0" applyFont="1" applyBorder="1"/>
    <xf numFmtId="0" fontId="11" fillId="0" borderId="22" xfId="0" applyFont="1" applyBorder="1" applyAlignment="1">
      <alignment horizontal="left" wrapText="1" indent="1"/>
    </xf>
    <xf numFmtId="0" fontId="11" fillId="0" borderId="23" xfId="0" applyFont="1" applyBorder="1"/>
    <xf numFmtId="0" fontId="11" fillId="0" borderId="23" xfId="0" applyFont="1" applyBorder="1" applyAlignment="1">
      <alignment horizontal="left" wrapText="1" indent="1"/>
    </xf>
    <xf numFmtId="0" fontId="11" fillId="0" borderId="23" xfId="0" applyFont="1" applyBorder="1" applyAlignment="1">
      <alignment horizontal="center" wrapText="1"/>
    </xf>
    <xf numFmtId="0" fontId="11" fillId="0" borderId="6" xfId="0" applyFont="1" applyBorder="1" applyAlignment="1">
      <alignment horizontal="left" wrapText="1" indent="1"/>
    </xf>
    <xf numFmtId="0" fontId="11" fillId="0" borderId="1" xfId="0" applyFont="1" applyBorder="1" applyAlignment="1">
      <alignment horizontal="left" wrapText="1" inden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left" wrapText="1" indent="1"/>
    </xf>
    <xf numFmtId="0" fontId="12" fillId="8" borderId="39" xfId="0" applyFont="1" applyFill="1" applyBorder="1"/>
    <xf numFmtId="0" fontId="13" fillId="8" borderId="1" xfId="0" applyFont="1" applyFill="1" applyBorder="1"/>
    <xf numFmtId="0" fontId="13" fillId="8" borderId="4" xfId="0" applyFont="1" applyFill="1" applyBorder="1"/>
    <xf numFmtId="0" fontId="12" fillId="8" borderId="39" xfId="0" applyFont="1" applyFill="1" applyBorder="1" applyAlignment="1">
      <alignment horizontal="left"/>
    </xf>
    <xf numFmtId="0" fontId="12" fillId="0" borderId="39" xfId="0" applyFont="1" applyBorder="1"/>
    <xf numFmtId="0" fontId="12" fillId="8" borderId="39" xfId="0" applyFont="1" applyFill="1" applyBorder="1" applyAlignment="1">
      <alignment wrapText="1"/>
    </xf>
    <xf numFmtId="0" fontId="12" fillId="5" borderId="35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5" fillId="8" borderId="0" xfId="0" applyFont="1" applyFill="1"/>
    <xf numFmtId="0" fontId="15" fillId="0" borderId="0" xfId="0" applyFont="1"/>
    <xf numFmtId="0" fontId="17" fillId="0" borderId="0" xfId="0" applyFont="1" applyAlignment="1">
      <alignment horizontal="center"/>
    </xf>
    <xf numFmtId="0" fontId="17" fillId="8" borderId="0" xfId="0" applyFont="1" applyFill="1"/>
    <xf numFmtId="0" fontId="17" fillId="0" borderId="0" xfId="0" applyFont="1" applyAlignment="1">
      <alignment horizontal="centerContinuous"/>
    </xf>
    <xf numFmtId="0" fontId="17" fillId="2" borderId="2" xfId="0" applyFont="1" applyFill="1" applyBorder="1" applyAlignment="1">
      <alignment horizontal="left" indent="1"/>
    </xf>
    <xf numFmtId="0" fontId="17" fillId="2" borderId="3" xfId="0" applyFont="1" applyFill="1" applyBorder="1" applyAlignment="1">
      <alignment horizontal="left" indent="1"/>
    </xf>
    <xf numFmtId="0" fontId="15" fillId="2" borderId="3" xfId="0" applyFont="1" applyFill="1" applyBorder="1" applyAlignment="1">
      <alignment horizontal="left" indent="1"/>
    </xf>
    <xf numFmtId="0" fontId="15" fillId="0" borderId="0" xfId="0" applyFont="1" applyAlignment="1">
      <alignment horizontal="centerContinuous"/>
    </xf>
    <xf numFmtId="0" fontId="17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vertical="center"/>
    </xf>
    <xf numFmtId="0" fontId="17" fillId="2" borderId="45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5" fillId="8" borderId="40" xfId="0" applyFont="1" applyFill="1" applyBorder="1" applyAlignment="1">
      <alignment horizontal="center"/>
    </xf>
    <xf numFmtId="0" fontId="15" fillId="8" borderId="43" xfId="0" applyFont="1" applyFill="1" applyBorder="1" applyAlignment="1">
      <alignment horizontal="center"/>
    </xf>
    <xf numFmtId="0" fontId="15" fillId="8" borderId="41" xfId="0" applyFont="1" applyFill="1" applyBorder="1"/>
    <xf numFmtId="0" fontId="15" fillId="8" borderId="46" xfId="0" applyFont="1" applyFill="1" applyBorder="1"/>
    <xf numFmtId="0" fontId="15" fillId="8" borderId="23" xfId="0" applyFont="1" applyFill="1" applyBorder="1"/>
    <xf numFmtId="0" fontId="15" fillId="0" borderId="23" xfId="0" applyFont="1" applyBorder="1"/>
    <xf numFmtId="0" fontId="15" fillId="8" borderId="6" xfId="0" applyFont="1" applyFill="1" applyBorder="1"/>
    <xf numFmtId="165" fontId="15" fillId="7" borderId="41" xfId="0" applyNumberFormat="1" applyFont="1" applyFill="1" applyBorder="1" applyAlignment="1">
      <alignment horizontal="center"/>
    </xf>
    <xf numFmtId="0" fontId="15" fillId="8" borderId="38" xfId="0" applyFont="1" applyFill="1" applyBorder="1"/>
    <xf numFmtId="0" fontId="15" fillId="8" borderId="4" xfId="0" applyFont="1" applyFill="1" applyBorder="1"/>
    <xf numFmtId="0" fontId="15" fillId="8" borderId="1" xfId="0" applyFont="1" applyFill="1" applyBorder="1"/>
    <xf numFmtId="0" fontId="17" fillId="8" borderId="1" xfId="0" applyFont="1" applyFill="1" applyBorder="1"/>
    <xf numFmtId="0" fontId="15" fillId="0" borderId="1" xfId="0" applyFont="1" applyBorder="1"/>
    <xf numFmtId="0" fontId="15" fillId="8" borderId="2" xfId="0" applyFont="1" applyFill="1" applyBorder="1"/>
    <xf numFmtId="165" fontId="15" fillId="7" borderId="38" xfId="0" applyNumberFormat="1" applyFont="1" applyFill="1" applyBorder="1" applyAlignment="1">
      <alignment horizontal="center"/>
    </xf>
    <xf numFmtId="0" fontId="15" fillId="8" borderId="47" xfId="0" applyFont="1" applyFill="1" applyBorder="1" applyAlignment="1">
      <alignment horizontal="center"/>
    </xf>
    <xf numFmtId="0" fontId="17" fillId="8" borderId="4" xfId="0" applyFont="1" applyFill="1" applyBorder="1"/>
    <xf numFmtId="0" fontId="17" fillId="0" borderId="1" xfId="0" applyFont="1" applyBorder="1"/>
    <xf numFmtId="0" fontId="15" fillId="0" borderId="2" xfId="0" applyFont="1" applyBorder="1"/>
    <xf numFmtId="0" fontId="15" fillId="8" borderId="39" xfId="0" applyFont="1" applyFill="1" applyBorder="1" applyAlignment="1">
      <alignment horizontal="center"/>
    </xf>
    <xf numFmtId="0" fontId="17" fillId="8" borderId="2" xfId="0" applyFont="1" applyFill="1" applyBorder="1"/>
    <xf numFmtId="0" fontId="15" fillId="8" borderId="1" xfId="0" applyFont="1" applyFill="1" applyBorder="1" applyAlignment="1">
      <alignment horizontal="center"/>
    </xf>
    <xf numFmtId="0" fontId="18" fillId="8" borderId="38" xfId="0" applyFont="1" applyFill="1" applyBorder="1"/>
    <xf numFmtId="0" fontId="17" fillId="0" borderId="2" xfId="0" applyFont="1" applyBorder="1"/>
    <xf numFmtId="0" fontId="17" fillId="8" borderId="37" xfId="0" applyFont="1" applyFill="1" applyBorder="1"/>
    <xf numFmtId="0" fontId="17" fillId="8" borderId="11" xfId="0" applyFont="1" applyFill="1" applyBorder="1"/>
    <xf numFmtId="0" fontId="17" fillId="8" borderId="49" xfId="0" applyFont="1" applyFill="1" applyBorder="1"/>
    <xf numFmtId="165" fontId="15" fillId="7" borderId="50" xfId="0" applyNumberFormat="1" applyFont="1" applyFill="1" applyBorder="1" applyAlignment="1">
      <alignment horizontal="center"/>
    </xf>
    <xf numFmtId="164" fontId="17" fillId="9" borderId="42" xfId="0" applyNumberFormat="1" applyFont="1" applyFill="1" applyBorder="1"/>
    <xf numFmtId="164" fontId="17" fillId="8" borderId="34" xfId="0" applyNumberFormat="1" applyFont="1" applyFill="1" applyBorder="1"/>
    <xf numFmtId="164" fontId="17" fillId="0" borderId="34" xfId="0" applyNumberFormat="1" applyFont="1" applyBorder="1"/>
    <xf numFmtId="164" fontId="17" fillId="0" borderId="45" xfId="0" applyNumberFormat="1" applyFont="1" applyBorder="1"/>
    <xf numFmtId="165" fontId="17" fillId="7" borderId="9" xfId="0" applyNumberFormat="1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8" borderId="5" xfId="0" applyFont="1" applyFill="1" applyBorder="1"/>
    <xf numFmtId="0" fontId="15" fillId="0" borderId="5" xfId="0" applyFont="1" applyBorder="1"/>
    <xf numFmtId="0" fontId="15" fillId="8" borderId="0" xfId="0" applyFont="1" applyFill="1" applyAlignment="1">
      <alignment horizontal="center"/>
    </xf>
    <xf numFmtId="0" fontId="17" fillId="0" borderId="0" xfId="0" applyFont="1"/>
    <xf numFmtId="0" fontId="15" fillId="8" borderId="0" xfId="0" applyFont="1" applyFill="1" applyAlignment="1">
      <alignment horizontal="left"/>
    </xf>
    <xf numFmtId="0" fontId="17" fillId="11" borderId="7" xfId="0" applyFont="1" applyFill="1" applyBorder="1" applyAlignment="1">
      <alignment horizontal="center" vertical="center" wrapText="1"/>
    </xf>
    <xf numFmtId="164" fontId="15" fillId="11" borderId="40" xfId="0" applyNumberFormat="1" applyFont="1" applyFill="1" applyBorder="1" applyAlignment="1">
      <alignment horizontal="center"/>
    </xf>
    <xf numFmtId="164" fontId="17" fillId="11" borderId="7" xfId="0" applyNumberFormat="1" applyFont="1" applyFill="1" applyBorder="1" applyAlignment="1">
      <alignment horizontal="center"/>
    </xf>
    <xf numFmtId="0" fontId="18" fillId="9" borderId="35" xfId="0" applyFont="1" applyFill="1" applyBorder="1" applyAlignment="1">
      <alignment horizontal="center" vertical="center" wrapText="1"/>
    </xf>
    <xf numFmtId="164" fontId="15" fillId="9" borderId="43" xfId="0" applyNumberFormat="1" applyFont="1" applyFill="1" applyBorder="1" applyAlignment="1">
      <alignment horizontal="center"/>
    </xf>
    <xf numFmtId="164" fontId="15" fillId="9" borderId="39" xfId="0" applyNumberFormat="1" applyFont="1" applyFill="1" applyBorder="1" applyAlignment="1">
      <alignment horizontal="center"/>
    </xf>
    <xf numFmtId="164" fontId="15" fillId="9" borderId="48" xfId="0" applyNumberFormat="1" applyFont="1" applyFill="1" applyBorder="1" applyAlignment="1">
      <alignment horizontal="center"/>
    </xf>
    <xf numFmtId="164" fontId="15" fillId="9" borderId="36" xfId="0" applyNumberFormat="1" applyFont="1" applyFill="1" applyBorder="1" applyAlignment="1">
      <alignment horizontal="center"/>
    </xf>
    <xf numFmtId="164" fontId="17" fillId="9" borderId="35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15" fillId="5" borderId="0" xfId="0" applyFont="1" applyFill="1"/>
    <xf numFmtId="164" fontId="17" fillId="0" borderId="42" xfId="0" applyNumberFormat="1" applyFont="1" applyBorder="1"/>
    <xf numFmtId="164" fontId="15" fillId="11" borderId="36" xfId="0" applyNumberFormat="1" applyFont="1" applyFill="1" applyBorder="1" applyAlignment="1">
      <alignment horizontal="center"/>
    </xf>
    <xf numFmtId="164" fontId="15" fillId="11" borderId="39" xfId="0" applyNumberFormat="1" applyFont="1" applyFill="1" applyBorder="1" applyAlignment="1">
      <alignment horizontal="center"/>
    </xf>
    <xf numFmtId="0" fontId="12" fillId="0" borderId="43" xfId="0" applyFont="1" applyBorder="1"/>
    <xf numFmtId="0" fontId="12" fillId="0" borderId="39" xfId="0" applyFont="1" applyBorder="1" applyAlignment="1">
      <alignment horizontal="left"/>
    </xf>
    <xf numFmtId="0" fontId="20" fillId="0" borderId="1" xfId="0" applyFont="1" applyBorder="1"/>
    <xf numFmtId="0" fontId="12" fillId="9" borderId="38" xfId="0" applyFont="1" applyFill="1" applyBorder="1" applyAlignment="1">
      <alignment horizontal="right"/>
    </xf>
    <xf numFmtId="0" fontId="12" fillId="9" borderId="39" xfId="0" applyFont="1" applyFill="1" applyBorder="1" applyAlignment="1">
      <alignment horizontal="right"/>
    </xf>
    <xf numFmtId="0" fontId="12" fillId="0" borderId="39" xfId="0" applyFont="1" applyBorder="1" applyAlignment="1">
      <alignment vertical="center" wrapText="1"/>
    </xf>
    <xf numFmtId="164" fontId="15" fillId="9" borderId="36" xfId="0" applyNumberFormat="1" applyFont="1" applyFill="1" applyBorder="1" applyAlignment="1">
      <alignment horizontal="right"/>
    </xf>
    <xf numFmtId="0" fontId="16" fillId="10" borderId="44" xfId="0" applyFont="1" applyFill="1" applyBorder="1" applyAlignment="1">
      <alignment horizontal="left" vertical="center"/>
    </xf>
    <xf numFmtId="0" fontId="17" fillId="2" borderId="52" xfId="0" applyFont="1" applyFill="1" applyBorder="1" applyAlignment="1">
      <alignment horizontal="center" vertical="center" wrapText="1"/>
    </xf>
    <xf numFmtId="0" fontId="15" fillId="8" borderId="53" xfId="0" applyFont="1" applyFill="1" applyBorder="1" applyAlignment="1">
      <alignment horizontal="center"/>
    </xf>
    <xf numFmtId="0" fontId="15" fillId="8" borderId="54" xfId="0" applyFont="1" applyFill="1" applyBorder="1"/>
    <xf numFmtId="0" fontId="15" fillId="8" borderId="55" xfId="0" applyFont="1" applyFill="1" applyBorder="1"/>
    <xf numFmtId="0" fontId="15" fillId="8" borderId="56" xfId="0" applyFont="1" applyFill="1" applyBorder="1"/>
    <xf numFmtId="0" fontId="15" fillId="0" borderId="56" xfId="0" applyFont="1" applyBorder="1"/>
    <xf numFmtId="0" fontId="15" fillId="8" borderId="57" xfId="0" applyFont="1" applyFill="1" applyBorder="1"/>
    <xf numFmtId="164" fontId="17" fillId="9" borderId="5" xfId="0" applyNumberFormat="1" applyFont="1" applyFill="1" applyBorder="1"/>
    <xf numFmtId="165" fontId="17" fillId="7" borderId="59" xfId="0" applyNumberFormat="1" applyFont="1" applyFill="1" applyBorder="1"/>
    <xf numFmtId="0" fontId="15" fillId="8" borderId="58" xfId="0" applyFont="1" applyFill="1" applyBorder="1"/>
    <xf numFmtId="0" fontId="15" fillId="8" borderId="59" xfId="0" applyFont="1" applyFill="1" applyBorder="1"/>
    <xf numFmtId="0" fontId="15" fillId="0" borderId="59" xfId="0" applyFont="1" applyBorder="1"/>
    <xf numFmtId="0" fontId="15" fillId="8" borderId="50" xfId="0" applyFont="1" applyFill="1" applyBorder="1"/>
    <xf numFmtId="165" fontId="17" fillId="7" borderId="35" xfId="0" applyNumberFormat="1" applyFont="1" applyFill="1" applyBorder="1" applyAlignment="1">
      <alignment horizontal="center"/>
    </xf>
    <xf numFmtId="0" fontId="15" fillId="8" borderId="62" xfId="0" applyFont="1" applyFill="1" applyBorder="1"/>
    <xf numFmtId="0" fontId="15" fillId="8" borderId="11" xfId="0" applyFont="1" applyFill="1" applyBorder="1"/>
    <xf numFmtId="0" fontId="15" fillId="8" borderId="63" xfId="0" applyFont="1" applyFill="1" applyBorder="1"/>
    <xf numFmtId="0" fontId="15" fillId="8" borderId="64" xfId="0" applyFont="1" applyFill="1" applyBorder="1"/>
    <xf numFmtId="0" fontId="15" fillId="8" borderId="65" xfId="0" applyFont="1" applyFill="1" applyBorder="1"/>
    <xf numFmtId="0" fontId="12" fillId="0" borderId="1" xfId="0" applyFont="1" applyBorder="1"/>
    <xf numFmtId="0" fontId="12" fillId="8" borderId="4" xfId="0" applyFont="1" applyFill="1" applyBorder="1"/>
    <xf numFmtId="0" fontId="12" fillId="8" borderId="1" xfId="0" applyFont="1" applyFill="1" applyBorder="1"/>
    <xf numFmtId="0" fontId="12" fillId="8" borderId="37" xfId="0" applyFont="1" applyFill="1" applyBorder="1"/>
    <xf numFmtId="0" fontId="12" fillId="8" borderId="11" xfId="0" applyFont="1" applyFill="1" applyBorder="1"/>
    <xf numFmtId="0" fontId="2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7" fillId="11" borderId="5" xfId="0" applyNumberFormat="1" applyFont="1" applyFill="1" applyBorder="1"/>
    <xf numFmtId="164" fontId="17" fillId="9" borderId="58" xfId="0" applyNumberFormat="1" applyFont="1" applyFill="1" applyBorder="1"/>
    <xf numFmtId="164" fontId="17" fillId="9" borderId="1" xfId="0" applyNumberFormat="1" applyFont="1" applyFill="1" applyBorder="1"/>
    <xf numFmtId="164" fontId="17" fillId="9" borderId="40" xfId="0" applyNumberFormat="1" applyFont="1" applyFill="1" applyBorder="1"/>
    <xf numFmtId="164" fontId="17" fillId="9" borderId="60" xfId="0" applyNumberFormat="1" applyFont="1" applyFill="1" applyBorder="1"/>
    <xf numFmtId="0" fontId="12" fillId="0" borderId="0" xfId="0" applyFont="1" applyAlignment="1">
      <alignment horizontal="center"/>
    </xf>
    <xf numFmtId="0" fontId="12" fillId="8" borderId="0" xfId="0" applyFont="1" applyFill="1"/>
    <xf numFmtId="0" fontId="12" fillId="0" borderId="0" xfId="0" applyFont="1"/>
    <xf numFmtId="0" fontId="13" fillId="0" borderId="0" xfId="0" applyFont="1" applyAlignment="1">
      <alignment horizontal="center"/>
    </xf>
    <xf numFmtId="0" fontId="13" fillId="8" borderId="0" xfId="0" applyFont="1" applyFill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2" borderId="2" xfId="0" applyFont="1" applyFill="1" applyBorder="1" applyAlignment="1">
      <alignment horizontal="left" indent="1"/>
    </xf>
    <xf numFmtId="0" fontId="13" fillId="2" borderId="3" xfId="0" applyFont="1" applyFill="1" applyBorder="1" applyAlignment="1">
      <alignment horizontal="left" indent="1"/>
    </xf>
    <xf numFmtId="0" fontId="12" fillId="2" borderId="3" xfId="0" applyFont="1" applyFill="1" applyBorder="1" applyAlignment="1">
      <alignment horizontal="left" indent="1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6" xfId="0" applyFont="1" applyFill="1" applyBorder="1" applyAlignment="1">
      <alignment horizontal="center" vertical="center" wrapText="1"/>
    </xf>
    <xf numFmtId="0" fontId="13" fillId="8" borderId="52" xfId="0" applyFont="1" applyFill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vertical="center"/>
    </xf>
    <xf numFmtId="0" fontId="13" fillId="2" borderId="45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/>
    </xf>
    <xf numFmtId="0" fontId="12" fillId="8" borderId="68" xfId="0" applyFont="1" applyFill="1" applyBorder="1" applyAlignment="1">
      <alignment horizontal="center"/>
    </xf>
    <xf numFmtId="0" fontId="12" fillId="8" borderId="53" xfId="0" applyFont="1" applyFill="1" applyBorder="1"/>
    <xf numFmtId="0" fontId="12" fillId="8" borderId="46" xfId="0" applyFont="1" applyFill="1" applyBorder="1"/>
    <xf numFmtId="0" fontId="12" fillId="8" borderId="23" xfId="0" applyFont="1" applyFill="1" applyBorder="1"/>
    <xf numFmtId="0" fontId="12" fillId="0" borderId="23" xfId="0" applyFont="1" applyBorder="1"/>
    <xf numFmtId="0" fontId="12" fillId="8" borderId="6" xfId="0" applyFont="1" applyFill="1" applyBorder="1"/>
    <xf numFmtId="0" fontId="12" fillId="8" borderId="6" xfId="0" applyFont="1" applyFill="1" applyBorder="1" applyAlignment="1">
      <alignment horizontal="center"/>
    </xf>
    <xf numFmtId="0" fontId="12" fillId="8" borderId="47" xfId="0" applyFont="1" applyFill="1" applyBorder="1" applyAlignment="1">
      <alignment horizontal="center"/>
    </xf>
    <xf numFmtId="0" fontId="12" fillId="8" borderId="2" xfId="0" applyFont="1" applyFill="1" applyBorder="1"/>
    <xf numFmtId="0" fontId="12" fillId="0" borderId="2" xfId="0" applyFont="1" applyBorder="1"/>
    <xf numFmtId="0" fontId="12" fillId="8" borderId="1" xfId="0" applyFont="1" applyFill="1" applyBorder="1" applyAlignment="1">
      <alignment horizontal="center"/>
    </xf>
    <xf numFmtId="0" fontId="21" fillId="8" borderId="39" xfId="0" applyFont="1" applyFill="1" applyBorder="1"/>
    <xf numFmtId="0" fontId="12" fillId="8" borderId="49" xfId="0" applyFont="1" applyFill="1" applyBorder="1" applyAlignment="1">
      <alignment horizontal="center"/>
    </xf>
    <xf numFmtId="0" fontId="12" fillId="8" borderId="0" xfId="0" applyFont="1" applyFill="1" applyAlignment="1">
      <alignment horizontal="center"/>
    </xf>
    <xf numFmtId="0" fontId="12" fillId="8" borderId="36" xfId="0" applyFont="1" applyFill="1" applyBorder="1"/>
    <xf numFmtId="164" fontId="13" fillId="8" borderId="42" xfId="0" applyNumberFormat="1" applyFont="1" applyFill="1" applyBorder="1"/>
    <xf numFmtId="164" fontId="13" fillId="8" borderId="34" xfId="0" applyNumberFormat="1" applyFont="1" applyFill="1" applyBorder="1"/>
    <xf numFmtId="164" fontId="13" fillId="0" borderId="34" xfId="0" applyNumberFormat="1" applyFont="1" applyBorder="1"/>
    <xf numFmtId="164" fontId="13" fillId="0" borderId="45" xfId="0" applyNumberFormat="1" applyFont="1" applyBorder="1"/>
    <xf numFmtId="0" fontId="13" fillId="8" borderId="0" xfId="0" applyFont="1" applyFill="1"/>
    <xf numFmtId="0" fontId="12" fillId="0" borderId="5" xfId="0" applyFont="1" applyBorder="1" applyAlignment="1">
      <alignment horizontal="center"/>
    </xf>
    <xf numFmtId="0" fontId="12" fillId="8" borderId="5" xfId="0" applyFont="1" applyFill="1" applyBorder="1"/>
    <xf numFmtId="0" fontId="12" fillId="0" borderId="5" xfId="0" applyFont="1" applyBorder="1"/>
    <xf numFmtId="0" fontId="13" fillId="0" borderId="0" xfId="0" applyFont="1"/>
    <xf numFmtId="0" fontId="12" fillId="8" borderId="0" xfId="0" applyFont="1" applyFill="1" applyAlignment="1">
      <alignment horizontal="left"/>
    </xf>
    <xf numFmtId="0" fontId="13" fillId="11" borderId="7" xfId="0" applyFont="1" applyFill="1" applyBorder="1" applyAlignment="1">
      <alignment horizontal="center" vertical="center" wrapText="1"/>
    </xf>
    <xf numFmtId="164" fontId="12" fillId="11" borderId="43" xfId="0" applyNumberFormat="1" applyFont="1" applyFill="1" applyBorder="1"/>
    <xf numFmtId="164" fontId="12" fillId="11" borderId="39" xfId="0" applyNumberFormat="1" applyFont="1" applyFill="1" applyBorder="1"/>
    <xf numFmtId="164" fontId="12" fillId="11" borderId="70" xfId="0" applyNumberFormat="1" applyFont="1" applyFill="1" applyBorder="1"/>
    <xf numFmtId="164" fontId="12" fillId="11" borderId="7" xfId="0" applyNumberFormat="1" applyFont="1" applyFill="1" applyBorder="1"/>
    <xf numFmtId="0" fontId="21" fillId="9" borderId="35" xfId="0" applyFont="1" applyFill="1" applyBorder="1" applyAlignment="1">
      <alignment horizontal="center" vertical="center" wrapText="1"/>
    </xf>
    <xf numFmtId="164" fontId="12" fillId="9" borderId="40" xfId="0" applyNumberFormat="1" applyFont="1" applyFill="1" applyBorder="1"/>
    <xf numFmtId="164" fontId="12" fillId="9" borderId="47" xfId="0" applyNumberFormat="1" applyFont="1" applyFill="1" applyBorder="1"/>
    <xf numFmtId="164" fontId="12" fillId="9" borderId="60" xfId="0" applyNumberFormat="1" applyFont="1" applyFill="1" applyBorder="1"/>
    <xf numFmtId="164" fontId="12" fillId="9" borderId="7" xfId="0" applyNumberFormat="1" applyFont="1" applyFill="1" applyBorder="1"/>
    <xf numFmtId="165" fontId="12" fillId="7" borderId="43" xfId="0" applyNumberFormat="1" applyFont="1" applyFill="1" applyBorder="1"/>
    <xf numFmtId="165" fontId="12" fillId="7" borderId="39" xfId="0" applyNumberFormat="1" applyFont="1" applyFill="1" applyBorder="1"/>
    <xf numFmtId="165" fontId="12" fillId="7" borderId="36" xfId="0" applyNumberFormat="1" applyFont="1" applyFill="1" applyBorder="1"/>
    <xf numFmtId="165" fontId="12" fillId="7" borderId="35" xfId="0" applyNumberFormat="1" applyFont="1" applyFill="1" applyBorder="1"/>
    <xf numFmtId="164" fontId="12" fillId="11" borderId="36" xfId="0" applyNumberFormat="1" applyFont="1" applyFill="1" applyBorder="1"/>
    <xf numFmtId="164" fontId="12" fillId="9" borderId="69" xfId="0" applyNumberFormat="1" applyFont="1" applyFill="1" applyBorder="1"/>
    <xf numFmtId="0" fontId="12" fillId="8" borderId="49" xfId="0" applyFont="1" applyFill="1" applyBorder="1"/>
    <xf numFmtId="164" fontId="12" fillId="11" borderId="71" xfId="0" applyNumberFormat="1" applyFont="1" applyFill="1" applyBorder="1"/>
    <xf numFmtId="164" fontId="12" fillId="9" borderId="39" xfId="0" applyNumberFormat="1" applyFont="1" applyFill="1" applyBorder="1"/>
    <xf numFmtId="0" fontId="15" fillId="0" borderId="39" xfId="0" applyFont="1" applyBorder="1" applyAlignment="1">
      <alignment horizontal="center"/>
    </xf>
    <xf numFmtId="0" fontId="12" fillId="0" borderId="37" xfId="0" applyFont="1" applyBorder="1"/>
    <xf numFmtId="0" fontId="12" fillId="0" borderId="11" xfId="0" applyFont="1" applyBorder="1"/>
    <xf numFmtId="0" fontId="12" fillId="0" borderId="49" xfId="0" applyFont="1" applyBorder="1"/>
    <xf numFmtId="0" fontId="12" fillId="0" borderId="4" xfId="0" applyFont="1" applyBorder="1"/>
    <xf numFmtId="0" fontId="22" fillId="8" borderId="1" xfId="0" applyFont="1" applyFill="1" applyBorder="1"/>
    <xf numFmtId="0" fontId="13" fillId="2" borderId="35" xfId="0" applyFont="1" applyFill="1" applyBorder="1" applyAlignment="1">
      <alignment horizontal="center" vertical="center" wrapText="1"/>
    </xf>
    <xf numFmtId="0" fontId="13" fillId="8" borderId="35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4" fillId="7" borderId="35" xfId="0" applyFont="1" applyFill="1" applyBorder="1" applyAlignment="1">
      <alignment horizontal="center" vertical="center" wrapText="1"/>
    </xf>
    <xf numFmtId="0" fontId="12" fillId="8" borderId="40" xfId="0" applyFont="1" applyFill="1" applyBorder="1" applyAlignment="1">
      <alignment horizontal="center"/>
    </xf>
    <xf numFmtId="0" fontId="12" fillId="8" borderId="43" xfId="0" applyFont="1" applyFill="1" applyBorder="1"/>
    <xf numFmtId="0" fontId="12" fillId="8" borderId="39" xfId="0" applyFont="1" applyFill="1" applyBorder="1" applyAlignment="1">
      <alignment horizontal="center"/>
    </xf>
    <xf numFmtId="0" fontId="12" fillId="8" borderId="69" xfId="0" applyFont="1" applyFill="1" applyBorder="1" applyAlignment="1">
      <alignment horizontal="center"/>
    </xf>
    <xf numFmtId="164" fontId="13" fillId="0" borderId="35" xfId="0" applyNumberFormat="1" applyFont="1" applyBorder="1"/>
    <xf numFmtId="165" fontId="13" fillId="7" borderId="35" xfId="0" applyNumberFormat="1" applyFont="1" applyFill="1" applyBorder="1"/>
    <xf numFmtId="0" fontId="21" fillId="9" borderId="8" xfId="0" applyFont="1" applyFill="1" applyBorder="1" applyAlignment="1">
      <alignment horizontal="center" vertical="center" wrapText="1"/>
    </xf>
    <xf numFmtId="164" fontId="12" fillId="9" borderId="5" xfId="0" applyNumberFormat="1" applyFont="1" applyFill="1" applyBorder="1"/>
    <xf numFmtId="164" fontId="12" fillId="9" borderId="3" xfId="0" applyNumberFormat="1" applyFont="1" applyFill="1" applyBorder="1"/>
    <xf numFmtId="164" fontId="12" fillId="9" borderId="72" xfId="0" applyNumberFormat="1" applyFont="1" applyFill="1" applyBorder="1"/>
    <xf numFmtId="164" fontId="13" fillId="9" borderId="8" xfId="0" applyNumberFormat="1" applyFont="1" applyFill="1" applyBorder="1"/>
    <xf numFmtId="0" fontId="13" fillId="11" borderId="3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8" borderId="0" xfId="0" applyFont="1" applyFill="1" applyAlignment="1">
      <alignment horizontal="centerContinuous"/>
    </xf>
    <xf numFmtId="0" fontId="17" fillId="2" borderId="67" xfId="0" applyFont="1" applyFill="1" applyBorder="1" applyAlignment="1">
      <alignment horizontal="center" vertical="center" wrapText="1"/>
    </xf>
    <xf numFmtId="0" fontId="17" fillId="8" borderId="34" xfId="0" applyFont="1" applyFill="1" applyBorder="1" applyAlignment="1">
      <alignment horizontal="center" vertical="center" wrapText="1"/>
    </xf>
    <xf numFmtId="0" fontId="19" fillId="7" borderId="35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/>
    </xf>
    <xf numFmtId="0" fontId="15" fillId="8" borderId="6" xfId="0" applyFont="1" applyFill="1" applyBorder="1" applyAlignment="1">
      <alignment horizontal="center"/>
    </xf>
    <xf numFmtId="165" fontId="15" fillId="7" borderId="43" xfId="0" applyNumberFormat="1" applyFont="1" applyFill="1" applyBorder="1"/>
    <xf numFmtId="0" fontId="15" fillId="8" borderId="2" xfId="0" applyFont="1" applyFill="1" applyBorder="1" applyAlignment="1">
      <alignment horizontal="center"/>
    </xf>
    <xf numFmtId="0" fontId="18" fillId="8" borderId="2" xfId="0" applyFont="1" applyFill="1" applyBorder="1"/>
    <xf numFmtId="0" fontId="15" fillId="8" borderId="49" xfId="0" applyFont="1" applyFill="1" applyBorder="1"/>
    <xf numFmtId="164" fontId="17" fillId="9" borderId="34" xfId="0" applyNumberFormat="1" applyFont="1" applyFill="1" applyBorder="1"/>
    <xf numFmtId="165" fontId="15" fillId="7" borderId="35" xfId="0" applyNumberFormat="1" applyFont="1" applyFill="1" applyBorder="1"/>
    <xf numFmtId="165" fontId="15" fillId="7" borderId="39" xfId="0" applyNumberFormat="1" applyFont="1" applyFill="1" applyBorder="1"/>
    <xf numFmtId="0" fontId="17" fillId="11" borderId="35" xfId="0" applyFont="1" applyFill="1" applyBorder="1" applyAlignment="1">
      <alignment horizontal="center" vertical="center" wrapText="1"/>
    </xf>
    <xf numFmtId="164" fontId="15" fillId="11" borderId="43" xfId="0" applyNumberFormat="1" applyFont="1" applyFill="1" applyBorder="1"/>
    <xf numFmtId="164" fontId="15" fillId="11" borderId="39" xfId="0" applyNumberFormat="1" applyFont="1" applyFill="1" applyBorder="1"/>
    <xf numFmtId="164" fontId="15" fillId="11" borderId="35" xfId="0" applyNumberFormat="1" applyFont="1" applyFill="1" applyBorder="1"/>
    <xf numFmtId="0" fontId="18" fillId="9" borderId="8" xfId="0" applyFont="1" applyFill="1" applyBorder="1" applyAlignment="1">
      <alignment horizontal="center" vertical="center" wrapText="1"/>
    </xf>
    <xf numFmtId="164" fontId="15" fillId="9" borderId="5" xfId="0" applyNumberFormat="1" applyFont="1" applyFill="1" applyBorder="1"/>
    <xf numFmtId="164" fontId="15" fillId="9" borderId="3" xfId="0" applyNumberFormat="1" applyFont="1" applyFill="1" applyBorder="1"/>
    <xf numFmtId="164" fontId="15" fillId="9" borderId="0" xfId="0" applyNumberFormat="1" applyFont="1" applyFill="1"/>
    <xf numFmtId="164" fontId="15" fillId="9" borderId="72" xfId="0" applyNumberFormat="1" applyFont="1" applyFill="1" applyBorder="1"/>
    <xf numFmtId="164" fontId="15" fillId="9" borderId="8" xfId="0" applyNumberFormat="1" applyFont="1" applyFill="1" applyBorder="1"/>
    <xf numFmtId="0" fontId="15" fillId="8" borderId="37" xfId="0" applyFont="1" applyFill="1" applyBorder="1"/>
    <xf numFmtId="0" fontId="12" fillId="0" borderId="1" xfId="0" applyFont="1" applyBorder="1" applyAlignment="1">
      <alignment horizontal="left"/>
    </xf>
    <xf numFmtId="0" fontId="12" fillId="8" borderId="1" xfId="0" applyFont="1" applyFill="1" applyBorder="1" applyAlignment="1">
      <alignment horizontal="left"/>
    </xf>
    <xf numFmtId="0" fontId="12" fillId="8" borderId="1" xfId="0" applyFont="1" applyFill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6" fillId="10" borderId="1" xfId="0" applyFont="1" applyFill="1" applyBorder="1" applyAlignment="1">
      <alignment horizontal="left" vertical="center"/>
    </xf>
    <xf numFmtId="0" fontId="16" fillId="15" borderId="73" xfId="0" applyFont="1" applyFill="1" applyBorder="1" applyAlignment="1">
      <alignment horizontal="right" vertical="center" wrapText="1"/>
    </xf>
    <xf numFmtId="0" fontId="16" fillId="10" borderId="74" xfId="0" applyFont="1" applyFill="1" applyBorder="1" applyAlignment="1">
      <alignment horizontal="right" vertical="center"/>
    </xf>
    <xf numFmtId="0" fontId="16" fillId="10" borderId="75" xfId="0" applyFont="1" applyFill="1" applyBorder="1" applyAlignment="1">
      <alignment horizontal="right" vertical="center"/>
    </xf>
    <xf numFmtId="0" fontId="16" fillId="10" borderId="76" xfId="0" applyFont="1" applyFill="1" applyBorder="1" applyAlignment="1">
      <alignment horizontal="right" vertical="center"/>
    </xf>
    <xf numFmtId="0" fontId="21" fillId="8" borderId="1" xfId="0" applyFont="1" applyFill="1" applyBorder="1" applyAlignment="1">
      <alignment horizontal="right" vertical="center"/>
    </xf>
    <xf numFmtId="0" fontId="16" fillId="10" borderId="77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/>
    </xf>
    <xf numFmtId="0" fontId="13" fillId="8" borderId="8" xfId="0" applyFont="1" applyFill="1" applyBorder="1" applyAlignment="1">
      <alignment horizontal="center" vertical="center" wrapText="1"/>
    </xf>
    <xf numFmtId="0" fontId="13" fillId="2" borderId="78" xfId="0" applyFont="1" applyFill="1" applyBorder="1" applyAlignment="1">
      <alignment horizontal="center" vertical="center" wrapText="1"/>
    </xf>
    <xf numFmtId="0" fontId="12" fillId="8" borderId="79" xfId="0" applyFont="1" applyFill="1" applyBorder="1"/>
    <xf numFmtId="0" fontId="12" fillId="8" borderId="80" xfId="0" applyFont="1" applyFill="1" applyBorder="1"/>
    <xf numFmtId="0" fontId="12" fillId="8" borderId="3" xfId="0" applyFont="1" applyFill="1" applyBorder="1"/>
    <xf numFmtId="0" fontId="12" fillId="8" borderId="58" xfId="0" applyFont="1" applyFill="1" applyBorder="1"/>
    <xf numFmtId="0" fontId="12" fillId="8" borderId="59" xfId="0" applyFont="1" applyFill="1" applyBorder="1"/>
    <xf numFmtId="0" fontId="12" fillId="0" borderId="59" xfId="0" applyFont="1" applyBorder="1"/>
    <xf numFmtId="0" fontId="21" fillId="8" borderId="3" xfId="0" applyFont="1" applyFill="1" applyBorder="1"/>
    <xf numFmtId="0" fontId="12" fillId="8" borderId="36" xfId="0" applyFont="1" applyFill="1" applyBorder="1" applyAlignment="1">
      <alignment horizontal="center"/>
    </xf>
    <xf numFmtId="0" fontId="12" fillId="8" borderId="72" xfId="0" applyFont="1" applyFill="1" applyBorder="1"/>
    <xf numFmtId="0" fontId="12" fillId="8" borderId="62" xfId="0" applyFont="1" applyFill="1" applyBorder="1"/>
    <xf numFmtId="0" fontId="12" fillId="8" borderId="63" xfId="0" applyFont="1" applyFill="1" applyBorder="1"/>
    <xf numFmtId="0" fontId="13" fillId="11" borderId="8" xfId="0" applyFont="1" applyFill="1" applyBorder="1" applyAlignment="1">
      <alignment horizontal="center" vertical="center" wrapText="1"/>
    </xf>
    <xf numFmtId="164" fontId="12" fillId="11" borderId="5" xfId="0" applyNumberFormat="1" applyFont="1" applyFill="1" applyBorder="1"/>
    <xf numFmtId="164" fontId="12" fillId="11" borderId="3" xfId="0" applyNumberFormat="1" applyFont="1" applyFill="1" applyBorder="1"/>
    <xf numFmtId="164" fontId="12" fillId="9" borderId="43" xfId="0" applyNumberFormat="1" applyFont="1" applyFill="1" applyBorder="1"/>
    <xf numFmtId="164" fontId="12" fillId="9" borderId="36" xfId="0" applyNumberFormat="1" applyFont="1" applyFill="1" applyBorder="1"/>
    <xf numFmtId="164" fontId="13" fillId="9" borderId="35" xfId="0" applyNumberFormat="1" applyFont="1" applyFill="1" applyBorder="1"/>
    <xf numFmtId="165" fontId="12" fillId="7" borderId="53" xfId="0" applyNumberFormat="1" applyFont="1" applyFill="1" applyBorder="1"/>
    <xf numFmtId="164" fontId="13" fillId="11" borderId="7" xfId="0" applyNumberFormat="1" applyFont="1" applyFill="1" applyBorder="1"/>
    <xf numFmtId="164" fontId="13" fillId="9" borderId="42" xfId="0" applyNumberFormat="1" applyFont="1" applyFill="1" applyBorder="1"/>
    <xf numFmtId="0" fontId="12" fillId="0" borderId="4" xfId="0" applyFont="1" applyBorder="1" applyAlignment="1">
      <alignment horizontal="left"/>
    </xf>
    <xf numFmtId="0" fontId="12" fillId="8" borderId="4" xfId="0" applyFont="1" applyFill="1" applyBorder="1" applyAlignment="1">
      <alignment horizontal="left"/>
    </xf>
    <xf numFmtId="0" fontId="12" fillId="8" borderId="4" xfId="0" applyFont="1" applyFill="1" applyBorder="1" applyAlignment="1">
      <alignment wrapText="1"/>
    </xf>
    <xf numFmtId="0" fontId="12" fillId="8" borderId="38" xfId="0" applyFont="1" applyFill="1" applyBorder="1" applyAlignment="1">
      <alignment wrapText="1"/>
    </xf>
    <xf numFmtId="0" fontId="12" fillId="8" borderId="38" xfId="0" applyFont="1" applyFill="1" applyBorder="1"/>
    <xf numFmtId="0" fontId="15" fillId="8" borderId="39" xfId="0" applyFont="1" applyFill="1" applyBorder="1"/>
    <xf numFmtId="0" fontId="21" fillId="0" borderId="4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/>
    </xf>
    <xf numFmtId="0" fontId="21" fillId="8" borderId="2" xfId="0" applyFont="1" applyFill="1" applyBorder="1" applyAlignment="1">
      <alignment horizontal="right" vertical="center"/>
    </xf>
    <xf numFmtId="0" fontId="21" fillId="16" borderId="81" xfId="0" applyFont="1" applyFill="1" applyBorder="1" applyAlignment="1">
      <alignment horizontal="right" vertical="center"/>
    </xf>
    <xf numFmtId="0" fontId="21" fillId="10" borderId="81" xfId="0" applyFont="1" applyFill="1" applyBorder="1" applyAlignment="1">
      <alignment horizontal="right" vertical="center"/>
    </xf>
    <xf numFmtId="0" fontId="12" fillId="8" borderId="82" xfId="0" applyFont="1" applyFill="1" applyBorder="1"/>
    <xf numFmtId="164" fontId="12" fillId="9" borderId="48" xfId="0" applyNumberFormat="1" applyFont="1" applyFill="1" applyBorder="1"/>
    <xf numFmtId="0" fontId="16" fillId="17" borderId="39" xfId="0" applyFont="1" applyFill="1" applyBorder="1" applyAlignment="1">
      <alignment horizontal="right" vertical="center"/>
    </xf>
    <xf numFmtId="0" fontId="16" fillId="15" borderId="83" xfId="0" applyFont="1" applyFill="1" applyBorder="1" applyAlignment="1">
      <alignment horizontal="right" vertical="center" wrapText="1"/>
    </xf>
    <xf numFmtId="0" fontId="16" fillId="10" borderId="39" xfId="0" applyFont="1" applyFill="1" applyBorder="1" applyAlignment="1">
      <alignment horizontal="left" vertical="center"/>
    </xf>
    <xf numFmtId="0" fontId="15" fillId="8" borderId="36" xfId="0" applyFont="1" applyFill="1" applyBorder="1"/>
    <xf numFmtId="0" fontId="15" fillId="8" borderId="70" xfId="0" applyFont="1" applyFill="1" applyBorder="1" applyAlignment="1">
      <alignment horizontal="center"/>
    </xf>
    <xf numFmtId="0" fontId="15" fillId="8" borderId="70" xfId="0" applyFont="1" applyFill="1" applyBorder="1"/>
    <xf numFmtId="0" fontId="12" fillId="8" borderId="43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164" fontId="13" fillId="11" borderId="35" xfId="0" applyNumberFormat="1" applyFont="1" applyFill="1" applyBorder="1"/>
    <xf numFmtId="164" fontId="12" fillId="9" borderId="0" xfId="0" applyNumberFormat="1" applyFont="1" applyFill="1"/>
    <xf numFmtId="0" fontId="12" fillId="8" borderId="38" xfId="0" applyFont="1" applyFill="1" applyBorder="1" applyAlignment="1">
      <alignment horizontal="center"/>
    </xf>
    <xf numFmtId="0" fontId="21" fillId="16" borderId="77" xfId="0" applyFont="1" applyFill="1" applyBorder="1" applyAlignment="1">
      <alignment horizontal="right" vertical="center"/>
    </xf>
    <xf numFmtId="0" fontId="21" fillId="16" borderId="84" xfId="0" applyFont="1" applyFill="1" applyBorder="1" applyAlignment="1">
      <alignment horizontal="right" vertical="center"/>
    </xf>
    <xf numFmtId="0" fontId="21" fillId="16" borderId="85" xfId="0" applyFont="1" applyFill="1" applyBorder="1" applyAlignment="1">
      <alignment horizontal="right" vertical="center"/>
    </xf>
    <xf numFmtId="0" fontId="16" fillId="0" borderId="76" xfId="0" applyFont="1" applyBorder="1" applyAlignment="1">
      <alignment horizontal="right" vertical="center"/>
    </xf>
    <xf numFmtId="0" fontId="13" fillId="2" borderId="8" xfId="0" applyFont="1" applyFill="1" applyBorder="1" applyAlignment="1">
      <alignment horizontal="center" vertical="center" wrapText="1"/>
    </xf>
    <xf numFmtId="0" fontId="12" fillId="8" borderId="72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8" borderId="35" xfId="0" applyFont="1" applyFill="1" applyBorder="1" applyAlignment="1">
      <alignment horizontal="center"/>
    </xf>
    <xf numFmtId="0" fontId="13" fillId="2" borderId="71" xfId="0" applyFont="1" applyFill="1" applyBorder="1" applyAlignment="1">
      <alignment horizontal="center"/>
    </xf>
    <xf numFmtId="164" fontId="12" fillId="11" borderId="48" xfId="0" applyNumberFormat="1" applyFont="1" applyFill="1" applyBorder="1"/>
    <xf numFmtId="0" fontId="12" fillId="8" borderId="46" xfId="0" applyFont="1" applyFill="1" applyBorder="1" applyAlignment="1">
      <alignment horizontal="right"/>
    </xf>
    <xf numFmtId="0" fontId="12" fillId="8" borderId="23" xfId="0" applyFont="1" applyFill="1" applyBorder="1" applyAlignment="1">
      <alignment horizontal="right"/>
    </xf>
    <xf numFmtId="0" fontId="12" fillId="0" borderId="23" xfId="0" applyFont="1" applyBorder="1" applyAlignment="1">
      <alignment horizontal="right"/>
    </xf>
    <xf numFmtId="0" fontId="12" fillId="8" borderId="6" xfId="0" applyFont="1" applyFill="1" applyBorder="1" applyAlignment="1">
      <alignment horizontal="right"/>
    </xf>
    <xf numFmtId="0" fontId="12" fillId="8" borderId="4" xfId="0" applyFont="1" applyFill="1" applyBorder="1" applyAlignment="1">
      <alignment horizontal="right"/>
    </xf>
    <xf numFmtId="0" fontId="12" fillId="8" borderId="1" xfId="0" applyFont="1" applyFill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8" borderId="2" xfId="0" applyFont="1" applyFill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2" fillId="8" borderId="37" xfId="0" applyFont="1" applyFill="1" applyBorder="1" applyAlignment="1">
      <alignment horizontal="right"/>
    </xf>
    <xf numFmtId="0" fontId="12" fillId="8" borderId="11" xfId="0" applyFont="1" applyFill="1" applyBorder="1" applyAlignment="1">
      <alignment horizontal="right"/>
    </xf>
    <xf numFmtId="0" fontId="12" fillId="8" borderId="49" xfId="0" applyFont="1" applyFill="1" applyBorder="1" applyAlignment="1">
      <alignment horizontal="right"/>
    </xf>
    <xf numFmtId="0" fontId="25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 vertical="center" wrapText="1"/>
    </xf>
    <xf numFmtId="0" fontId="24" fillId="15" borderId="73" xfId="1" applyFont="1" applyFill="1" applyBorder="1" applyAlignment="1">
      <alignment horizontal="right" vertical="center" wrapText="1"/>
    </xf>
    <xf numFmtId="0" fontId="24" fillId="10" borderId="75" xfId="1" applyFont="1" applyFill="1" applyBorder="1" applyAlignment="1">
      <alignment horizontal="right" vertical="center"/>
    </xf>
    <xf numFmtId="0" fontId="26" fillId="0" borderId="1" xfId="1" applyFont="1" applyBorder="1" applyAlignment="1">
      <alignment horizontal="right" vertical="center"/>
    </xf>
    <xf numFmtId="0" fontId="26" fillId="8" borderId="1" xfId="1" applyFont="1" applyFill="1" applyBorder="1" applyAlignment="1">
      <alignment horizontal="right" vertical="center"/>
    </xf>
    <xf numFmtId="0" fontId="26" fillId="16" borderId="77" xfId="1" applyFont="1" applyFill="1" applyBorder="1" applyAlignment="1">
      <alignment horizontal="right" vertical="center"/>
    </xf>
    <xf numFmtId="0" fontId="26" fillId="8" borderId="2" xfId="1" applyFont="1" applyFill="1" applyBorder="1" applyAlignment="1">
      <alignment horizontal="right" vertical="center"/>
    </xf>
    <xf numFmtId="0" fontId="26" fillId="16" borderId="85" xfId="1" applyFont="1" applyFill="1" applyBorder="1" applyAlignment="1">
      <alignment horizontal="right" vertical="center"/>
    </xf>
    <xf numFmtId="0" fontId="24" fillId="10" borderId="77" xfId="1" applyFont="1" applyFill="1" applyBorder="1" applyAlignment="1">
      <alignment horizontal="right" vertical="center"/>
    </xf>
    <xf numFmtId="0" fontId="24" fillId="0" borderId="77" xfId="1" applyFont="1" applyBorder="1" applyAlignment="1">
      <alignment horizontal="right" vertical="center"/>
    </xf>
    <xf numFmtId="0" fontId="24" fillId="10" borderId="74" xfId="1" applyFont="1" applyFill="1" applyBorder="1" applyAlignment="1">
      <alignment horizontal="right" vertical="center"/>
    </xf>
    <xf numFmtId="0" fontId="24" fillId="10" borderId="76" xfId="1" applyFont="1" applyFill="1" applyBorder="1" applyAlignment="1">
      <alignment horizontal="right" vertical="center"/>
    </xf>
    <xf numFmtId="0" fontId="24" fillId="0" borderId="76" xfId="1" applyFont="1" applyBorder="1" applyAlignment="1">
      <alignment horizontal="right" vertical="center"/>
    </xf>
    <xf numFmtId="164" fontId="12" fillId="9" borderId="5" xfId="0" applyNumberFormat="1" applyFont="1" applyFill="1" applyBorder="1" applyAlignment="1">
      <alignment horizontal="right"/>
    </xf>
    <xf numFmtId="164" fontId="12" fillId="9" borderId="3" xfId="0" applyNumberFormat="1" applyFont="1" applyFill="1" applyBorder="1" applyAlignment="1">
      <alignment horizontal="right"/>
    </xf>
    <xf numFmtId="164" fontId="12" fillId="9" borderId="0" xfId="0" applyNumberFormat="1" applyFont="1" applyFill="1" applyAlignment="1">
      <alignment horizontal="right"/>
    </xf>
    <xf numFmtId="164" fontId="12" fillId="9" borderId="72" xfId="0" applyNumberFormat="1" applyFont="1" applyFill="1" applyBorder="1" applyAlignment="1">
      <alignment horizontal="right"/>
    </xf>
    <xf numFmtId="164" fontId="12" fillId="9" borderId="72" xfId="0" applyNumberFormat="1" applyFont="1" applyFill="1" applyBorder="1" applyAlignment="1">
      <alignment horizontal="right" wrapText="1"/>
    </xf>
    <xf numFmtId="0" fontId="12" fillId="0" borderId="4" xfId="0" applyFont="1" applyBorder="1" applyAlignment="1">
      <alignment horizontal="right"/>
    </xf>
    <xf numFmtId="165" fontId="12" fillId="7" borderId="70" xfId="0" applyNumberFormat="1" applyFont="1" applyFill="1" applyBorder="1"/>
    <xf numFmtId="164" fontId="12" fillId="11" borderId="40" xfId="0" applyNumberFormat="1" applyFont="1" applyFill="1" applyBorder="1"/>
    <xf numFmtId="164" fontId="12" fillId="9" borderId="2" xfId="0" applyNumberFormat="1" applyFont="1" applyFill="1" applyBorder="1"/>
    <xf numFmtId="164" fontId="13" fillId="9" borderId="7" xfId="0" applyNumberFormat="1" applyFont="1" applyFill="1" applyBorder="1"/>
    <xf numFmtId="0" fontId="22" fillId="0" borderId="1" xfId="0" applyFont="1" applyBorder="1"/>
    <xf numFmtId="0" fontId="16" fillId="0" borderId="77" xfId="0" applyFont="1" applyBorder="1" applyAlignment="1">
      <alignment horizontal="right" vertical="center"/>
    </xf>
    <xf numFmtId="0" fontId="21" fillId="16" borderId="1" xfId="0" applyFont="1" applyFill="1" applyBorder="1" applyAlignment="1">
      <alignment horizontal="right" vertical="center"/>
    </xf>
    <xf numFmtId="0" fontId="15" fillId="8" borderId="47" xfId="0" applyFont="1" applyFill="1" applyBorder="1"/>
    <xf numFmtId="164" fontId="12" fillId="11" borderId="38" xfId="0" applyNumberFormat="1" applyFont="1" applyFill="1" applyBorder="1"/>
    <xf numFmtId="0" fontId="16" fillId="10" borderId="86" xfId="0" applyFont="1" applyFill="1" applyBorder="1" applyAlignment="1">
      <alignment horizontal="right" vertical="center"/>
    </xf>
    <xf numFmtId="0" fontId="16" fillId="0" borderId="75" xfId="0" applyFont="1" applyBorder="1" applyAlignment="1">
      <alignment horizontal="right" vertical="center"/>
    </xf>
    <xf numFmtId="0" fontId="12" fillId="9" borderId="1" xfId="0" applyFont="1" applyFill="1" applyBorder="1" applyAlignment="1">
      <alignment horizontal="right"/>
    </xf>
    <xf numFmtId="164" fontId="13" fillId="8" borderId="67" xfId="0" applyNumberFormat="1" applyFont="1" applyFill="1" applyBorder="1"/>
    <xf numFmtId="164" fontId="13" fillId="8" borderId="8" xfId="0" applyNumberFormat="1" applyFont="1" applyFill="1" applyBorder="1"/>
    <xf numFmtId="0" fontId="12" fillId="8" borderId="53" xfId="0" applyFont="1" applyFill="1" applyBorder="1" applyAlignment="1">
      <alignment horizontal="center"/>
    </xf>
    <xf numFmtId="164" fontId="12" fillId="11" borderId="8" xfId="0" applyNumberFormat="1" applyFont="1" applyFill="1" applyBorder="1"/>
    <xf numFmtId="164" fontId="12" fillId="9" borderId="35" xfId="0" applyNumberFormat="1" applyFont="1" applyFill="1" applyBorder="1"/>
    <xf numFmtId="165" fontId="12" fillId="7" borderId="41" xfId="0" applyNumberFormat="1" applyFont="1" applyFill="1" applyBorder="1"/>
    <xf numFmtId="165" fontId="12" fillId="7" borderId="9" xfId="0" applyNumberFormat="1" applyFont="1" applyFill="1" applyBorder="1"/>
    <xf numFmtId="0" fontId="12" fillId="0" borderId="36" xfId="0" applyFont="1" applyBorder="1" applyAlignment="1">
      <alignment vertical="center" wrapText="1"/>
    </xf>
    <xf numFmtId="0" fontId="15" fillId="12" borderId="2" xfId="0" applyFont="1" applyFill="1" applyBorder="1" applyAlignment="1">
      <alignment horizontal="center"/>
    </xf>
    <xf numFmtId="0" fontId="15" fillId="12" borderId="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7" fillId="2" borderId="2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0" fontId="15" fillId="12" borderId="4" xfId="0" applyFont="1" applyFill="1" applyBorder="1" applyAlignment="1">
      <alignment horizontal="center"/>
    </xf>
    <xf numFmtId="0" fontId="17" fillId="8" borderId="7" xfId="0" applyFont="1" applyFill="1" applyBorder="1" applyAlignment="1">
      <alignment horizontal="center"/>
    </xf>
    <xf numFmtId="0" fontId="17" fillId="8" borderId="8" xfId="0" applyFont="1" applyFill="1" applyBorder="1" applyAlignment="1">
      <alignment horizontal="center"/>
    </xf>
    <xf numFmtId="0" fontId="17" fillId="8" borderId="9" xfId="0" applyFont="1" applyFill="1" applyBorder="1" applyAlignment="1">
      <alignment horizontal="center"/>
    </xf>
    <xf numFmtId="0" fontId="15" fillId="8" borderId="0" xfId="0" applyFont="1" applyFill="1" applyAlignment="1">
      <alignment horizontal="left"/>
    </xf>
    <xf numFmtId="0" fontId="15" fillId="12" borderId="51" xfId="0" applyFont="1" applyFill="1" applyBorder="1" applyAlignment="1">
      <alignment horizontal="center"/>
    </xf>
    <xf numFmtId="0" fontId="15" fillId="12" borderId="38" xfId="0" applyFont="1" applyFill="1" applyBorder="1" applyAlignment="1">
      <alignment horizontal="center"/>
    </xf>
    <xf numFmtId="0" fontId="15" fillId="13" borderId="2" xfId="0" applyFont="1" applyFill="1" applyBorder="1" applyAlignment="1">
      <alignment horizontal="center"/>
    </xf>
    <xf numFmtId="0" fontId="15" fillId="13" borderId="3" xfId="0" applyFont="1" applyFill="1" applyBorder="1" applyAlignment="1">
      <alignment horizontal="center"/>
    </xf>
    <xf numFmtId="0" fontId="15" fillId="13" borderId="38" xfId="0" applyFont="1" applyFill="1" applyBorder="1" applyAlignment="1">
      <alignment horizontal="center"/>
    </xf>
    <xf numFmtId="0" fontId="17" fillId="8" borderId="61" xfId="0" applyFont="1" applyFill="1" applyBorder="1" applyAlignment="1">
      <alignment horizontal="center"/>
    </xf>
    <xf numFmtId="0" fontId="15" fillId="13" borderId="4" xfId="0" applyFont="1" applyFill="1" applyBorder="1" applyAlignment="1">
      <alignment horizontal="center"/>
    </xf>
    <xf numFmtId="0" fontId="12" fillId="13" borderId="2" xfId="0" applyFont="1" applyFill="1" applyBorder="1" applyAlignment="1">
      <alignment horizontal="center"/>
    </xf>
    <xf numFmtId="0" fontId="12" fillId="13" borderId="3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13" fillId="8" borderId="7" xfId="0" applyFont="1" applyFill="1" applyBorder="1" applyAlignment="1">
      <alignment horizontal="center"/>
    </xf>
    <xf numFmtId="0" fontId="13" fillId="8" borderId="8" xfId="0" applyFont="1" applyFill="1" applyBorder="1" applyAlignment="1">
      <alignment horizontal="center"/>
    </xf>
    <xf numFmtId="0" fontId="13" fillId="8" borderId="9" xfId="0" applyFont="1" applyFill="1" applyBorder="1" applyAlignment="1">
      <alignment horizontal="center"/>
    </xf>
    <xf numFmtId="0" fontId="12" fillId="8" borderId="0" xfId="0" applyFont="1" applyFill="1" applyAlignment="1">
      <alignment horizontal="left"/>
    </xf>
    <xf numFmtId="0" fontId="12" fillId="13" borderId="4" xfId="0" applyFont="1" applyFill="1" applyBorder="1" applyAlignment="1">
      <alignment horizontal="center"/>
    </xf>
    <xf numFmtId="0" fontId="13" fillId="14" borderId="47" xfId="0" applyFont="1" applyFill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0" fontId="13" fillId="14" borderId="38" xfId="0" applyFont="1" applyFill="1" applyBorder="1" applyAlignment="1">
      <alignment horizontal="center"/>
    </xf>
    <xf numFmtId="0" fontId="13" fillId="8" borderId="42" xfId="0" applyFont="1" applyFill="1" applyBorder="1" applyAlignment="1">
      <alignment horizontal="center"/>
    </xf>
    <xf numFmtId="0" fontId="13" fillId="14" borderId="2" xfId="0" applyFont="1" applyFill="1" applyBorder="1" applyAlignment="1">
      <alignment horizontal="center"/>
    </xf>
    <xf numFmtId="0" fontId="13" fillId="14" borderId="4" xfId="0" applyFont="1" applyFill="1" applyBorder="1" applyAlignment="1">
      <alignment horizontal="center"/>
    </xf>
    <xf numFmtId="0" fontId="17" fillId="8" borderId="42" xfId="0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12" fillId="12" borderId="59" xfId="0" applyFont="1" applyFill="1" applyBorder="1" applyAlignment="1">
      <alignment horizontal="center"/>
    </xf>
    <xf numFmtId="0" fontId="12" fillId="12" borderId="47" xfId="0" applyFont="1" applyFill="1" applyBorder="1" applyAlignment="1">
      <alignment horizontal="center"/>
    </xf>
    <xf numFmtId="0" fontId="12" fillId="12" borderId="3" xfId="0" applyFont="1" applyFill="1" applyBorder="1" applyAlignment="1">
      <alignment horizontal="center"/>
    </xf>
    <xf numFmtId="0" fontId="12" fillId="12" borderId="38" xfId="0" applyFont="1" applyFill="1" applyBorder="1" applyAlignment="1">
      <alignment horizontal="center"/>
    </xf>
    <xf numFmtId="0" fontId="12" fillId="12" borderId="2" xfId="0" applyFont="1" applyFill="1" applyBorder="1" applyAlignment="1">
      <alignment horizontal="center"/>
    </xf>
    <xf numFmtId="0" fontId="12" fillId="12" borderId="4" xfId="0" applyFont="1" applyFill="1" applyBorder="1" applyAlignment="1">
      <alignment horizontal="center"/>
    </xf>
    <xf numFmtId="0" fontId="13" fillId="12" borderId="47" xfId="0" applyFont="1" applyFill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0" fontId="13" fillId="12" borderId="38" xfId="0" applyFont="1" applyFill="1" applyBorder="1" applyAlignment="1">
      <alignment horizontal="center"/>
    </xf>
    <xf numFmtId="0" fontId="25" fillId="12" borderId="47" xfId="0" applyFont="1" applyFill="1" applyBorder="1" applyAlignment="1">
      <alignment horizontal="right"/>
    </xf>
    <xf numFmtId="0" fontId="25" fillId="12" borderId="3" xfId="0" applyFont="1" applyFill="1" applyBorder="1" applyAlignment="1">
      <alignment horizontal="right"/>
    </xf>
    <xf numFmtId="0" fontId="25" fillId="12" borderId="38" xfId="0" applyFont="1" applyFill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8" borderId="2" xfId="0" applyFont="1" applyFill="1" applyBorder="1" applyAlignment="1">
      <alignment horizontal="right"/>
    </xf>
    <xf numFmtId="0" fontId="12" fillId="8" borderId="3" xfId="0" applyFont="1" applyFill="1" applyBorder="1" applyAlignment="1">
      <alignment horizontal="right"/>
    </xf>
    <xf numFmtId="17" fontId="6" fillId="4" borderId="13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/>
    </xf>
    <xf numFmtId="0" fontId="5" fillId="5" borderId="13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/>
    </xf>
    <xf numFmtId="0" fontId="5" fillId="5" borderId="14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28575</xdr:rowOff>
    </xdr:from>
    <xdr:ext cx="2905124" cy="352424"/>
    <xdr:pic>
      <xdr:nvPicPr>
        <xdr:cNvPr id="2" name="1 Imagen" descr="C:\Users\lvalerianoa\Desktop\Logos\logo ogei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2905124" cy="3524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5"/>
  <sheetViews>
    <sheetView workbookViewId="0">
      <selection activeCell="D163" sqref="D163:AH163"/>
    </sheetView>
  </sheetViews>
  <sheetFormatPr baseColWidth="10" defaultColWidth="11.42578125" defaultRowHeight="12.75" x14ac:dyDescent="0.2"/>
  <cols>
    <col min="1" max="1" width="6.140625" style="44" customWidth="1"/>
    <col min="2" max="2" width="25.5703125" style="44" customWidth="1"/>
    <col min="3" max="3" width="43" style="43" customWidth="1"/>
    <col min="4" max="4" width="6.7109375" style="44" customWidth="1"/>
    <col min="5" max="5" width="4.7109375" style="44" customWidth="1"/>
    <col min="6" max="6" width="6.7109375" style="44" customWidth="1"/>
    <col min="7" max="7" width="5.28515625" style="44" bestFit="1" customWidth="1"/>
    <col min="8" max="8" width="3.42578125" style="44" bestFit="1" customWidth="1"/>
    <col min="9" max="11" width="4.7109375" style="44" customWidth="1"/>
    <col min="12" max="12" width="5.28515625" style="44" bestFit="1" customWidth="1"/>
    <col min="13" max="17" width="4.7109375" style="44" customWidth="1"/>
    <col min="18" max="18" width="5.28515625" style="44" bestFit="1" customWidth="1"/>
    <col min="19" max="19" width="6.85546875" style="44" bestFit="1" customWidth="1"/>
    <col min="20" max="20" width="5.28515625" style="44" bestFit="1" customWidth="1"/>
    <col min="21" max="21" width="7.5703125" style="44" customWidth="1"/>
    <col min="22" max="22" width="5" style="44" customWidth="1"/>
    <col min="23" max="24" width="7" style="44" customWidth="1"/>
    <col min="25" max="32" width="4.7109375" style="44" customWidth="1"/>
    <col min="33" max="33" width="5.28515625" style="44" bestFit="1" customWidth="1"/>
    <col min="34" max="34" width="4.7109375" style="44" customWidth="1"/>
    <col min="35" max="35" width="9.85546875" style="44" customWidth="1"/>
    <col min="36" max="37" width="11.42578125" style="44"/>
    <col min="38" max="38" width="26" style="44" customWidth="1"/>
    <col min="39" max="16384" width="11.42578125" style="44"/>
  </cols>
  <sheetData>
    <row r="1" spans="1:38" x14ac:dyDescent="0.2">
      <c r="A1" s="42"/>
      <c r="B1" s="42"/>
    </row>
    <row r="2" spans="1:38" x14ac:dyDescent="0.2">
      <c r="A2" s="45"/>
      <c r="B2" s="45"/>
      <c r="C2" s="46"/>
      <c r="D2" s="46"/>
      <c r="E2" s="47"/>
      <c r="F2" s="47"/>
      <c r="G2" s="47"/>
      <c r="H2" s="47"/>
      <c r="I2" s="47"/>
      <c r="J2" s="45" t="s">
        <v>7</v>
      </c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1:38" x14ac:dyDescent="0.2">
      <c r="A3" s="42"/>
      <c r="B3" s="42"/>
    </row>
    <row r="4" spans="1:38" x14ac:dyDescent="0.2">
      <c r="A4" s="42"/>
      <c r="B4" s="42"/>
    </row>
    <row r="5" spans="1:38" x14ac:dyDescent="0.2">
      <c r="A5" s="389" t="s">
        <v>101</v>
      </c>
      <c r="B5" s="389"/>
      <c r="C5" s="389"/>
      <c r="D5" s="389"/>
      <c r="U5" s="48" t="s">
        <v>0</v>
      </c>
      <c r="V5" s="49"/>
      <c r="W5" s="49"/>
      <c r="X5" s="50"/>
      <c r="Y5" s="390" t="s">
        <v>102</v>
      </c>
      <c r="Z5" s="390"/>
      <c r="AA5" s="390"/>
      <c r="AB5" s="51"/>
      <c r="AC5" s="51"/>
      <c r="AD5" s="51"/>
      <c r="AE5" s="51"/>
      <c r="AF5" s="51"/>
      <c r="AG5" s="51"/>
    </row>
    <row r="6" spans="1:38" x14ac:dyDescent="0.2">
      <c r="A6" s="389" t="s">
        <v>100</v>
      </c>
      <c r="B6" s="389"/>
      <c r="C6" s="389"/>
      <c r="D6" s="389"/>
      <c r="U6" s="48" t="s">
        <v>1</v>
      </c>
      <c r="V6" s="49"/>
      <c r="W6" s="49"/>
      <c r="X6" s="50"/>
      <c r="Y6" s="390" t="s">
        <v>104</v>
      </c>
      <c r="Z6" s="390"/>
      <c r="AA6" s="390"/>
      <c r="AB6" s="51"/>
      <c r="AC6" s="51"/>
      <c r="AD6" s="51"/>
      <c r="AE6" s="51"/>
      <c r="AF6" s="51"/>
      <c r="AG6" s="51"/>
    </row>
    <row r="7" spans="1:38" x14ac:dyDescent="0.2">
      <c r="A7" s="389"/>
      <c r="B7" s="389"/>
      <c r="C7" s="389"/>
      <c r="D7" s="389"/>
      <c r="U7" s="48" t="s">
        <v>8</v>
      </c>
      <c r="V7" s="49"/>
      <c r="W7" s="49"/>
      <c r="X7" s="50"/>
      <c r="Y7" s="390"/>
      <c r="Z7" s="390"/>
      <c r="AA7" s="390"/>
      <c r="AB7" s="51"/>
      <c r="AC7" s="51"/>
      <c r="AD7" s="51"/>
      <c r="AE7" s="51"/>
      <c r="AF7" s="51"/>
      <c r="AG7" s="51"/>
    </row>
    <row r="8" spans="1:38" x14ac:dyDescent="0.2">
      <c r="A8" s="45"/>
      <c r="B8" s="45"/>
      <c r="U8" s="52"/>
      <c r="V8" s="52"/>
      <c r="W8" s="52"/>
      <c r="X8" s="53"/>
    </row>
    <row r="9" spans="1:38" x14ac:dyDescent="0.2">
      <c r="A9" s="391" t="s">
        <v>283</v>
      </c>
      <c r="B9" s="392"/>
      <c r="C9" s="393"/>
      <c r="U9" s="48" t="s">
        <v>3</v>
      </c>
      <c r="V9" s="49"/>
      <c r="W9" s="49"/>
      <c r="X9" s="50"/>
      <c r="Y9" s="390" t="s">
        <v>103</v>
      </c>
      <c r="Z9" s="390"/>
      <c r="AA9" s="390"/>
    </row>
    <row r="10" spans="1:38" x14ac:dyDescent="0.2">
      <c r="A10" s="42"/>
      <c r="B10" s="42"/>
    </row>
    <row r="11" spans="1:38" ht="13.5" thickBot="1" x14ac:dyDescent="0.25">
      <c r="A11" s="42"/>
      <c r="B11" s="42"/>
    </row>
    <row r="12" spans="1:38" ht="64.5" thickBot="1" x14ac:dyDescent="0.25">
      <c r="A12" s="54" t="s">
        <v>9</v>
      </c>
      <c r="B12" s="55" t="s">
        <v>236</v>
      </c>
      <c r="C12" s="56" t="s">
        <v>10</v>
      </c>
      <c r="D12" s="57" t="s">
        <v>181</v>
      </c>
      <c r="E12" s="58" t="s">
        <v>171</v>
      </c>
      <c r="F12" s="58" t="s">
        <v>179</v>
      </c>
      <c r="G12" s="58" t="s">
        <v>11</v>
      </c>
      <c r="H12" s="58" t="s">
        <v>105</v>
      </c>
      <c r="I12" s="58" t="s">
        <v>174</v>
      </c>
      <c r="J12" s="58" t="s">
        <v>109</v>
      </c>
      <c r="K12" s="58" t="s">
        <v>110</v>
      </c>
      <c r="L12" s="58" t="s">
        <v>111</v>
      </c>
      <c r="M12" s="58" t="s">
        <v>112</v>
      </c>
      <c r="N12" s="58" t="s">
        <v>113</v>
      </c>
      <c r="O12" s="58" t="s">
        <v>117</v>
      </c>
      <c r="P12" s="58" t="s">
        <v>106</v>
      </c>
      <c r="Q12" s="58" t="s">
        <v>183</v>
      </c>
      <c r="R12" s="58" t="s">
        <v>164</v>
      </c>
      <c r="S12" s="58" t="s">
        <v>55</v>
      </c>
      <c r="T12" s="58" t="s">
        <v>12</v>
      </c>
      <c r="U12" s="58" t="s">
        <v>14</v>
      </c>
      <c r="V12" s="58" t="s">
        <v>13</v>
      </c>
      <c r="W12" s="58" t="s">
        <v>132</v>
      </c>
      <c r="X12" s="58" t="s">
        <v>133</v>
      </c>
      <c r="Y12" s="58" t="s">
        <v>15</v>
      </c>
      <c r="Z12" s="58" t="s">
        <v>16</v>
      </c>
      <c r="AA12" s="58" t="s">
        <v>56</v>
      </c>
      <c r="AB12" s="59" t="s">
        <v>155</v>
      </c>
      <c r="AC12" s="59" t="s">
        <v>17</v>
      </c>
      <c r="AD12" s="59" t="s">
        <v>129</v>
      </c>
      <c r="AE12" s="58" t="s">
        <v>121</v>
      </c>
      <c r="AF12" s="58" t="s">
        <v>124</v>
      </c>
      <c r="AG12" s="60" t="s">
        <v>168</v>
      </c>
      <c r="AH12" s="60" t="s">
        <v>175</v>
      </c>
      <c r="AI12" s="101" t="s">
        <v>51</v>
      </c>
      <c r="AJ12" s="104" t="s">
        <v>38</v>
      </c>
      <c r="AK12" s="61" t="s">
        <v>52</v>
      </c>
      <c r="AL12" s="40" t="s">
        <v>215</v>
      </c>
    </row>
    <row r="13" spans="1:38" ht="15.75" customHeight="1" x14ac:dyDescent="0.2">
      <c r="A13" s="62">
        <v>1</v>
      </c>
      <c r="B13" s="63" t="s">
        <v>284</v>
      </c>
      <c r="C13" s="64" t="s">
        <v>59</v>
      </c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>
        <f>9*6</f>
        <v>54</v>
      </c>
      <c r="T13" s="66"/>
      <c r="U13" s="66"/>
      <c r="V13" s="66"/>
      <c r="W13" s="66">
        <f>2*12</f>
        <v>24</v>
      </c>
      <c r="X13" s="66">
        <f>6*12</f>
        <v>72</v>
      </c>
      <c r="Y13" s="67"/>
      <c r="Z13" s="66"/>
      <c r="AA13" s="66"/>
      <c r="AB13" s="66"/>
      <c r="AC13" s="66"/>
      <c r="AD13" s="66"/>
      <c r="AE13" s="66"/>
      <c r="AF13" s="66"/>
      <c r="AG13" s="66"/>
      <c r="AH13" s="68"/>
      <c r="AI13" s="102">
        <f t="shared" ref="AI13:AI60" si="0">SUM(D13:AH13)</f>
        <v>150</v>
      </c>
      <c r="AJ13" s="105">
        <v>0</v>
      </c>
      <c r="AK13" s="69" t="e">
        <f>+AJ13/D13</f>
        <v>#DIV/0!</v>
      </c>
      <c r="AL13" s="110" t="s">
        <v>216</v>
      </c>
    </row>
    <row r="14" spans="1:38" ht="15.75" customHeight="1" x14ac:dyDescent="0.2">
      <c r="A14" s="62">
        <v>2</v>
      </c>
      <c r="B14" s="63" t="s">
        <v>284</v>
      </c>
      <c r="C14" s="70" t="s">
        <v>60</v>
      </c>
      <c r="D14" s="71">
        <v>8</v>
      </c>
      <c r="E14" s="72"/>
      <c r="F14" s="72"/>
      <c r="G14" s="72"/>
      <c r="H14" s="72"/>
      <c r="I14" s="72"/>
      <c r="J14" s="72"/>
      <c r="K14" s="73"/>
      <c r="L14" s="72"/>
      <c r="M14" s="72"/>
      <c r="N14" s="72"/>
      <c r="O14" s="72"/>
      <c r="P14" s="72"/>
      <c r="Q14" s="72"/>
      <c r="R14" s="72">
        <v>16</v>
      </c>
      <c r="S14" s="73">
        <f>5*6</f>
        <v>30</v>
      </c>
      <c r="T14" s="72"/>
      <c r="U14" s="72"/>
      <c r="V14" s="72"/>
      <c r="W14" s="72">
        <f>4*12</f>
        <v>48</v>
      </c>
      <c r="X14" s="72">
        <f>4*12</f>
        <v>48</v>
      </c>
      <c r="Y14" s="74"/>
      <c r="Z14" s="72"/>
      <c r="AA14" s="74"/>
      <c r="AB14" s="72"/>
      <c r="AC14" s="72"/>
      <c r="AD14" s="72"/>
      <c r="AE14" s="72"/>
      <c r="AF14" s="72"/>
      <c r="AG14" s="72"/>
      <c r="AH14" s="75"/>
      <c r="AI14" s="102">
        <f t="shared" si="0"/>
        <v>150</v>
      </c>
      <c r="AJ14" s="106">
        <v>18</v>
      </c>
      <c r="AK14" s="76">
        <f t="shared" ref="AK14:AK77" si="1">+AJ14/D14</f>
        <v>2.25</v>
      </c>
      <c r="AL14" s="110" t="s">
        <v>216</v>
      </c>
    </row>
    <row r="15" spans="1:38" ht="15.75" customHeight="1" x14ac:dyDescent="0.2">
      <c r="A15" s="77">
        <v>3</v>
      </c>
      <c r="B15" s="63" t="s">
        <v>270</v>
      </c>
      <c r="C15" s="70" t="s">
        <v>61</v>
      </c>
      <c r="D15" s="78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387" t="s">
        <v>285</v>
      </c>
      <c r="AD15" s="388"/>
      <c r="AE15" s="388"/>
      <c r="AF15" s="388"/>
      <c r="AG15" s="388"/>
      <c r="AH15" s="388"/>
      <c r="AI15" s="102">
        <f t="shared" si="0"/>
        <v>0</v>
      </c>
      <c r="AJ15" s="106">
        <v>0</v>
      </c>
      <c r="AK15" s="76" t="e">
        <f t="shared" si="1"/>
        <v>#DIV/0!</v>
      </c>
      <c r="AL15" s="110" t="s">
        <v>216</v>
      </c>
    </row>
    <row r="16" spans="1:38" ht="15.75" customHeight="1" x14ac:dyDescent="0.2">
      <c r="A16" s="77">
        <v>4</v>
      </c>
      <c r="B16" s="63" t="s">
        <v>270</v>
      </c>
      <c r="C16" s="70" t="s">
        <v>62</v>
      </c>
      <c r="D16" s="71"/>
      <c r="E16" s="72"/>
      <c r="F16" s="72"/>
      <c r="G16" s="72"/>
      <c r="H16" s="79"/>
      <c r="I16" s="79"/>
      <c r="J16" s="72"/>
      <c r="K16" s="73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>
        <f>6*12</f>
        <v>72</v>
      </c>
      <c r="Y16" s="74"/>
      <c r="Z16" s="72"/>
      <c r="AA16" s="74"/>
      <c r="AB16" s="72"/>
      <c r="AC16" s="74"/>
      <c r="AD16" s="74"/>
      <c r="AE16" s="74"/>
      <c r="AF16" s="74"/>
      <c r="AG16" s="74"/>
      <c r="AH16" s="80"/>
      <c r="AI16" s="102">
        <f t="shared" si="0"/>
        <v>72</v>
      </c>
      <c r="AJ16" s="106">
        <v>0</v>
      </c>
      <c r="AK16" s="76" t="e">
        <f t="shared" si="1"/>
        <v>#DIV/0!</v>
      </c>
      <c r="AL16" s="110" t="s">
        <v>216</v>
      </c>
    </row>
    <row r="17" spans="1:38" ht="15.75" customHeight="1" x14ac:dyDescent="0.2">
      <c r="A17" s="62">
        <v>5</v>
      </c>
      <c r="B17" s="63" t="s">
        <v>270</v>
      </c>
      <c r="C17" s="70" t="s">
        <v>63</v>
      </c>
      <c r="D17" s="71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>
        <f>9*6</f>
        <v>54</v>
      </c>
      <c r="V17" s="72"/>
      <c r="W17" s="72">
        <f>1*12</f>
        <v>12</v>
      </c>
      <c r="X17" s="72">
        <f>7*12</f>
        <v>84</v>
      </c>
      <c r="Y17" s="74"/>
      <c r="Z17" s="72"/>
      <c r="AA17" s="74"/>
      <c r="AB17" s="72"/>
      <c r="AC17" s="74"/>
      <c r="AD17" s="74"/>
      <c r="AE17" s="74"/>
      <c r="AF17" s="74"/>
      <c r="AG17" s="74"/>
      <c r="AH17" s="80"/>
      <c r="AI17" s="102">
        <f t="shared" si="0"/>
        <v>150</v>
      </c>
      <c r="AJ17" s="106">
        <v>0</v>
      </c>
      <c r="AK17" s="76" t="e">
        <f t="shared" si="1"/>
        <v>#DIV/0!</v>
      </c>
      <c r="AL17" s="110" t="s">
        <v>216</v>
      </c>
    </row>
    <row r="18" spans="1:38" ht="15.75" customHeight="1" x14ac:dyDescent="0.2">
      <c r="A18" s="77">
        <v>6</v>
      </c>
      <c r="B18" s="63" t="s">
        <v>270</v>
      </c>
      <c r="C18" s="70" t="s">
        <v>64</v>
      </c>
      <c r="D18" s="71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>
        <f>1*6</f>
        <v>6</v>
      </c>
      <c r="V18" s="72"/>
      <c r="W18" s="72"/>
      <c r="X18" s="72"/>
      <c r="Y18" s="74"/>
      <c r="Z18" s="72"/>
      <c r="AA18" s="74"/>
      <c r="AB18" s="72"/>
      <c r="AC18" s="387" t="s">
        <v>286</v>
      </c>
      <c r="AD18" s="388"/>
      <c r="AE18" s="388"/>
      <c r="AF18" s="388"/>
      <c r="AG18" s="388"/>
      <c r="AH18" s="388"/>
      <c r="AI18" s="102">
        <f t="shared" si="0"/>
        <v>6</v>
      </c>
      <c r="AJ18" s="106">
        <v>0</v>
      </c>
      <c r="AK18" s="76" t="e">
        <f t="shared" si="1"/>
        <v>#DIV/0!</v>
      </c>
      <c r="AL18" s="110" t="s">
        <v>216</v>
      </c>
    </row>
    <row r="19" spans="1:38" ht="15.75" customHeight="1" x14ac:dyDescent="0.2">
      <c r="A19" s="77">
        <v>7</v>
      </c>
      <c r="B19" s="81" t="s">
        <v>240</v>
      </c>
      <c r="C19" s="70" t="s">
        <v>65</v>
      </c>
      <c r="D19" s="71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>
        <f>8*6</f>
        <v>48</v>
      </c>
      <c r="V19" s="72"/>
      <c r="W19" s="72">
        <f>1*12</f>
        <v>12</v>
      </c>
      <c r="X19" s="72">
        <f>7*12</f>
        <v>84</v>
      </c>
      <c r="Y19" s="74"/>
      <c r="Z19" s="72"/>
      <c r="AA19" s="74"/>
      <c r="AB19" s="72"/>
      <c r="AC19" s="72"/>
      <c r="AD19" s="72"/>
      <c r="AE19" s="72"/>
      <c r="AF19" s="72">
        <f>1*6</f>
        <v>6</v>
      </c>
      <c r="AG19" s="72"/>
      <c r="AH19" s="75"/>
      <c r="AI19" s="102">
        <f t="shared" si="0"/>
        <v>150</v>
      </c>
      <c r="AJ19" s="106">
        <v>0</v>
      </c>
      <c r="AK19" s="76" t="e">
        <f t="shared" si="1"/>
        <v>#DIV/0!</v>
      </c>
      <c r="AL19" s="110" t="s">
        <v>216</v>
      </c>
    </row>
    <row r="20" spans="1:38" ht="15.75" customHeight="1" x14ac:dyDescent="0.2">
      <c r="A20" s="62">
        <v>8</v>
      </c>
      <c r="B20" s="63" t="s">
        <v>240</v>
      </c>
      <c r="C20" s="70" t="s">
        <v>66</v>
      </c>
      <c r="D20" s="71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>
        <f>8*6</f>
        <v>48</v>
      </c>
      <c r="V20" s="72"/>
      <c r="W20" s="72">
        <f>3*12</f>
        <v>36</v>
      </c>
      <c r="X20" s="72">
        <f>5*12</f>
        <v>60</v>
      </c>
      <c r="Y20" s="74"/>
      <c r="Z20" s="72"/>
      <c r="AA20" s="74"/>
      <c r="AB20" s="72"/>
      <c r="AC20" s="74"/>
      <c r="AD20" s="74"/>
      <c r="AE20" s="74"/>
      <c r="AF20" s="74">
        <f>1*6</f>
        <v>6</v>
      </c>
      <c r="AG20" s="74"/>
      <c r="AH20" s="80"/>
      <c r="AI20" s="102">
        <f t="shared" si="0"/>
        <v>150</v>
      </c>
      <c r="AJ20" s="106">
        <v>0</v>
      </c>
      <c r="AK20" s="76" t="e">
        <f t="shared" si="1"/>
        <v>#DIV/0!</v>
      </c>
      <c r="AL20" s="110" t="s">
        <v>216</v>
      </c>
    </row>
    <row r="21" spans="1:38" ht="15.75" customHeight="1" x14ac:dyDescent="0.2">
      <c r="A21" s="77">
        <v>9</v>
      </c>
      <c r="B21" s="81" t="s">
        <v>240</v>
      </c>
      <c r="C21" s="70" t="s">
        <v>67</v>
      </c>
      <c r="D21" s="78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>
        <f>9*6</f>
        <v>54</v>
      </c>
      <c r="V21" s="73"/>
      <c r="W21" s="73">
        <f>4*12</f>
        <v>48</v>
      </c>
      <c r="X21" s="73">
        <f>4*12</f>
        <v>48</v>
      </c>
      <c r="Y21" s="73"/>
      <c r="Z21" s="73"/>
      <c r="AA21" s="73"/>
      <c r="AB21" s="73"/>
      <c r="AC21" s="73"/>
      <c r="AD21" s="73"/>
      <c r="AE21" s="73"/>
      <c r="AF21" s="73"/>
      <c r="AG21" s="73"/>
      <c r="AH21" s="82"/>
      <c r="AI21" s="102">
        <f t="shared" si="0"/>
        <v>150</v>
      </c>
      <c r="AJ21" s="106">
        <v>0</v>
      </c>
      <c r="AK21" s="76" t="e">
        <f t="shared" si="1"/>
        <v>#DIV/0!</v>
      </c>
      <c r="AL21" s="110" t="s">
        <v>216</v>
      </c>
    </row>
    <row r="22" spans="1:38" ht="15.75" customHeight="1" x14ac:dyDescent="0.2">
      <c r="A22" s="77">
        <v>10</v>
      </c>
      <c r="B22" s="63" t="s">
        <v>240</v>
      </c>
      <c r="C22" s="70" t="s">
        <v>68</v>
      </c>
      <c r="D22" s="71">
        <v>12</v>
      </c>
      <c r="E22" s="72"/>
      <c r="F22" s="72"/>
      <c r="G22" s="72">
        <f>4*4</f>
        <v>16</v>
      </c>
      <c r="H22" s="72"/>
      <c r="I22" s="72"/>
      <c r="J22" s="72"/>
      <c r="K22" s="83"/>
      <c r="L22" s="72"/>
      <c r="M22" s="72"/>
      <c r="N22" s="72"/>
      <c r="O22" s="72"/>
      <c r="P22" s="72"/>
      <c r="Q22" s="72"/>
      <c r="R22" s="72">
        <v>22</v>
      </c>
      <c r="S22" s="83"/>
      <c r="T22" s="72"/>
      <c r="U22" s="72">
        <f>3*6</f>
        <v>18</v>
      </c>
      <c r="V22" s="72"/>
      <c r="W22" s="72"/>
      <c r="X22" s="72">
        <f>6*12</f>
        <v>72</v>
      </c>
      <c r="Y22" s="74"/>
      <c r="Z22" s="72"/>
      <c r="AA22" s="74"/>
      <c r="AB22" s="72"/>
      <c r="AC22" s="72"/>
      <c r="AD22" s="72"/>
      <c r="AE22" s="72"/>
      <c r="AF22" s="72"/>
      <c r="AG22" s="72">
        <f>10</f>
        <v>10</v>
      </c>
      <c r="AH22" s="75"/>
      <c r="AI22" s="102">
        <f t="shared" si="0"/>
        <v>150</v>
      </c>
      <c r="AJ22" s="106">
        <v>37</v>
      </c>
      <c r="AK22" s="76">
        <f t="shared" si="1"/>
        <v>3.0833333333333335</v>
      </c>
      <c r="AL22" s="110" t="s">
        <v>216</v>
      </c>
    </row>
    <row r="23" spans="1:38" ht="15.75" customHeight="1" x14ac:dyDescent="0.2">
      <c r="A23" s="62">
        <v>11</v>
      </c>
      <c r="B23" s="81" t="s">
        <v>240</v>
      </c>
      <c r="C23" s="70" t="s">
        <v>232</v>
      </c>
      <c r="D23" s="71">
        <f>4*4</f>
        <v>16</v>
      </c>
      <c r="E23" s="72"/>
      <c r="F23" s="72"/>
      <c r="G23" s="72">
        <f>2*4</f>
        <v>8</v>
      </c>
      <c r="H23" s="72"/>
      <c r="I23" s="72"/>
      <c r="J23" s="72"/>
      <c r="K23" s="83"/>
      <c r="L23" s="72"/>
      <c r="M23" s="72"/>
      <c r="N23" s="72"/>
      <c r="O23" s="72"/>
      <c r="P23" s="72"/>
      <c r="Q23" s="72"/>
      <c r="R23" s="72">
        <f>3*2</f>
        <v>6</v>
      </c>
      <c r="S23" s="83">
        <f>3*4</f>
        <v>12</v>
      </c>
      <c r="T23" s="72"/>
      <c r="U23" s="72">
        <f>4*6</f>
        <v>24</v>
      </c>
      <c r="V23" s="72"/>
      <c r="W23" s="72">
        <f>1*12</f>
        <v>12</v>
      </c>
      <c r="X23" s="72">
        <f>4*12</f>
        <v>48</v>
      </c>
      <c r="Y23" s="74"/>
      <c r="Z23" s="72"/>
      <c r="AA23" s="74"/>
      <c r="AB23" s="72"/>
      <c r="AC23" s="72"/>
      <c r="AD23" s="72"/>
      <c r="AE23" s="72"/>
      <c r="AF23" s="72"/>
      <c r="AG23" s="72">
        <f>24</f>
        <v>24</v>
      </c>
      <c r="AH23" s="75"/>
      <c r="AI23" s="102">
        <f t="shared" si="0"/>
        <v>150</v>
      </c>
      <c r="AJ23" s="106">
        <v>39</v>
      </c>
      <c r="AK23" s="76">
        <f t="shared" si="1"/>
        <v>2.4375</v>
      </c>
      <c r="AL23" s="110" t="s">
        <v>216</v>
      </c>
    </row>
    <row r="24" spans="1:38" ht="15.75" customHeight="1" x14ac:dyDescent="0.2">
      <c r="A24" s="77">
        <v>12</v>
      </c>
      <c r="B24" s="81" t="s">
        <v>287</v>
      </c>
      <c r="C24" s="70" t="s">
        <v>69</v>
      </c>
      <c r="D24" s="71">
        <f t="shared" ref="D24:D26" si="2">1*4</f>
        <v>4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>
        <f>8*6</f>
        <v>48</v>
      </c>
      <c r="V24" s="72"/>
      <c r="W24" s="72">
        <f>2*12</f>
        <v>24</v>
      </c>
      <c r="X24" s="72">
        <f>6*12</f>
        <v>72</v>
      </c>
      <c r="Y24" s="74"/>
      <c r="Z24" s="72"/>
      <c r="AA24" s="74"/>
      <c r="AB24" s="72"/>
      <c r="AC24" s="74"/>
      <c r="AD24" s="74"/>
      <c r="AE24" s="74"/>
      <c r="AF24" s="72"/>
      <c r="AG24" s="72">
        <f>2</f>
        <v>2</v>
      </c>
      <c r="AH24" s="75"/>
      <c r="AI24" s="102">
        <f t="shared" si="0"/>
        <v>150</v>
      </c>
      <c r="AJ24" s="106">
        <v>4</v>
      </c>
      <c r="AK24" s="76">
        <f t="shared" si="1"/>
        <v>1</v>
      </c>
      <c r="AL24" s="110" t="s">
        <v>216</v>
      </c>
    </row>
    <row r="25" spans="1:38" ht="15.75" customHeight="1" x14ac:dyDescent="0.2">
      <c r="A25" s="77">
        <v>13</v>
      </c>
      <c r="B25" s="63" t="s">
        <v>287</v>
      </c>
      <c r="C25" s="70" t="s">
        <v>70</v>
      </c>
      <c r="D25" s="71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>
        <f>8*6</f>
        <v>48</v>
      </c>
      <c r="V25" s="72"/>
      <c r="W25" s="72">
        <f>2*12</f>
        <v>24</v>
      </c>
      <c r="X25" s="72">
        <f>6*12</f>
        <v>72</v>
      </c>
      <c r="Y25" s="74"/>
      <c r="Z25" s="72"/>
      <c r="AA25" s="74"/>
      <c r="AB25" s="72"/>
      <c r="AC25" s="74"/>
      <c r="AD25" s="74"/>
      <c r="AE25" s="74"/>
      <c r="AF25" s="74"/>
      <c r="AG25" s="74">
        <f>6</f>
        <v>6</v>
      </c>
      <c r="AH25" s="80"/>
      <c r="AI25" s="102">
        <f t="shared" si="0"/>
        <v>150</v>
      </c>
      <c r="AJ25" s="106">
        <v>0</v>
      </c>
      <c r="AK25" s="76" t="e">
        <f t="shared" si="1"/>
        <v>#DIV/0!</v>
      </c>
      <c r="AL25" s="110" t="s">
        <v>216</v>
      </c>
    </row>
    <row r="26" spans="1:38" ht="15.75" customHeight="1" x14ac:dyDescent="0.2">
      <c r="A26" s="62">
        <v>14</v>
      </c>
      <c r="B26" s="81" t="s">
        <v>287</v>
      </c>
      <c r="C26" s="70" t="s">
        <v>71</v>
      </c>
      <c r="D26" s="71">
        <f t="shared" si="2"/>
        <v>4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>
        <f>8*6</f>
        <v>48</v>
      </c>
      <c r="V26" s="72"/>
      <c r="W26" s="72">
        <f>2*12</f>
        <v>24</v>
      </c>
      <c r="X26" s="72">
        <f>6*12</f>
        <v>72</v>
      </c>
      <c r="Y26" s="74"/>
      <c r="Z26" s="72"/>
      <c r="AA26" s="74"/>
      <c r="AB26" s="72"/>
      <c r="AC26" s="74"/>
      <c r="AD26" s="74"/>
      <c r="AE26" s="74"/>
      <c r="AF26" s="74"/>
      <c r="AG26" s="74">
        <f>2</f>
        <v>2</v>
      </c>
      <c r="AH26" s="80"/>
      <c r="AI26" s="102">
        <f t="shared" si="0"/>
        <v>150</v>
      </c>
      <c r="AJ26" s="106">
        <v>5</v>
      </c>
      <c r="AK26" s="76">
        <f t="shared" si="1"/>
        <v>1.25</v>
      </c>
      <c r="AL26" s="110" t="s">
        <v>216</v>
      </c>
    </row>
    <row r="27" spans="1:38" ht="15.75" customHeight="1" x14ac:dyDescent="0.2">
      <c r="A27" s="77">
        <v>15</v>
      </c>
      <c r="B27" s="81" t="s">
        <v>287</v>
      </c>
      <c r="C27" s="70" t="s">
        <v>72</v>
      </c>
      <c r="D27" s="71">
        <v>4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>
        <f>7*6</f>
        <v>42</v>
      </c>
      <c r="V27" s="72"/>
      <c r="W27" s="72">
        <f>2*12</f>
        <v>24</v>
      </c>
      <c r="X27" s="72">
        <v>76</v>
      </c>
      <c r="Y27" s="74"/>
      <c r="Z27" s="72"/>
      <c r="AA27" s="74"/>
      <c r="AB27" s="72"/>
      <c r="AC27" s="74"/>
      <c r="AD27" s="74"/>
      <c r="AE27" s="74"/>
      <c r="AF27" s="74"/>
      <c r="AG27" s="74">
        <f>4</f>
        <v>4</v>
      </c>
      <c r="AH27" s="80"/>
      <c r="AI27" s="102">
        <f t="shared" si="0"/>
        <v>150</v>
      </c>
      <c r="AJ27" s="106">
        <v>2</v>
      </c>
      <c r="AK27" s="76">
        <f t="shared" si="1"/>
        <v>0.5</v>
      </c>
      <c r="AL27" s="110" t="s">
        <v>216</v>
      </c>
    </row>
    <row r="28" spans="1:38" ht="15.75" customHeight="1" x14ac:dyDescent="0.2">
      <c r="A28" s="77">
        <v>16</v>
      </c>
      <c r="B28" s="63" t="s">
        <v>241</v>
      </c>
      <c r="C28" s="70" t="s">
        <v>73</v>
      </c>
      <c r="D28" s="78"/>
      <c r="E28" s="72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>
        <f>7*6</f>
        <v>42</v>
      </c>
      <c r="V28" s="73"/>
      <c r="W28" s="73">
        <f>1*12</f>
        <v>12</v>
      </c>
      <c r="X28" s="73">
        <f>8*12</f>
        <v>96</v>
      </c>
      <c r="Y28" s="73"/>
      <c r="Z28" s="73"/>
      <c r="AA28" s="73"/>
      <c r="AB28" s="73"/>
      <c r="AC28" s="73"/>
      <c r="AD28" s="73"/>
      <c r="AE28" s="73"/>
      <c r="AF28" s="73"/>
      <c r="AG28" s="73"/>
      <c r="AH28" s="82"/>
      <c r="AI28" s="102">
        <f t="shared" si="0"/>
        <v>150</v>
      </c>
      <c r="AJ28" s="106">
        <v>0</v>
      </c>
      <c r="AK28" s="76" t="e">
        <f t="shared" si="1"/>
        <v>#DIV/0!</v>
      </c>
      <c r="AL28" s="110" t="s">
        <v>216</v>
      </c>
    </row>
    <row r="29" spans="1:38" ht="15.75" customHeight="1" x14ac:dyDescent="0.2">
      <c r="A29" s="62">
        <v>17</v>
      </c>
      <c r="B29" s="81" t="s">
        <v>241</v>
      </c>
      <c r="C29" s="70" t="s">
        <v>74</v>
      </c>
      <c r="D29" s="78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>
        <f>9*6</f>
        <v>54</v>
      </c>
      <c r="V29" s="73"/>
      <c r="W29" s="73">
        <f>1*12</f>
        <v>12</v>
      </c>
      <c r="X29" s="73">
        <f>7*12</f>
        <v>84</v>
      </c>
      <c r="Y29" s="73"/>
      <c r="Z29" s="73"/>
      <c r="AA29" s="73"/>
      <c r="AB29" s="73"/>
      <c r="AC29" s="73"/>
      <c r="AD29" s="73"/>
      <c r="AE29" s="73"/>
      <c r="AF29" s="73"/>
      <c r="AG29" s="73"/>
      <c r="AH29" s="82"/>
      <c r="AI29" s="102">
        <f t="shared" si="0"/>
        <v>150</v>
      </c>
      <c r="AJ29" s="106">
        <v>0</v>
      </c>
      <c r="AK29" s="76" t="e">
        <f t="shared" si="1"/>
        <v>#DIV/0!</v>
      </c>
      <c r="AL29" s="110" t="s">
        <v>216</v>
      </c>
    </row>
    <row r="30" spans="1:38" ht="15.75" customHeight="1" x14ac:dyDescent="0.2">
      <c r="A30" s="77">
        <v>18</v>
      </c>
      <c r="B30" s="63" t="s">
        <v>270</v>
      </c>
      <c r="C30" s="70" t="s">
        <v>75</v>
      </c>
      <c r="D30" s="71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4"/>
      <c r="Z30" s="72"/>
      <c r="AA30" s="74"/>
      <c r="AB30" s="72"/>
      <c r="AC30" s="387" t="s">
        <v>288</v>
      </c>
      <c r="AD30" s="388"/>
      <c r="AE30" s="388"/>
      <c r="AF30" s="388"/>
      <c r="AG30" s="388"/>
      <c r="AH30" s="388"/>
      <c r="AI30" s="102">
        <f t="shared" si="0"/>
        <v>0</v>
      </c>
      <c r="AJ30" s="106">
        <v>0</v>
      </c>
      <c r="AK30" s="76" t="e">
        <f t="shared" si="1"/>
        <v>#DIV/0!</v>
      </c>
      <c r="AL30" s="110" t="s">
        <v>216</v>
      </c>
    </row>
    <row r="31" spans="1:38" ht="15.75" customHeight="1" x14ac:dyDescent="0.2">
      <c r="A31" s="77">
        <v>19</v>
      </c>
      <c r="B31" s="63" t="s">
        <v>270</v>
      </c>
      <c r="C31" s="84" t="s">
        <v>76</v>
      </c>
      <c r="D31" s="71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>
        <f>3*6</f>
        <v>18</v>
      </c>
      <c r="V31" s="72"/>
      <c r="W31" s="72">
        <f>3*12</f>
        <v>36</v>
      </c>
      <c r="X31" s="72">
        <f>4*12</f>
        <v>48</v>
      </c>
      <c r="Y31" s="74"/>
      <c r="Z31" s="72"/>
      <c r="AA31" s="74"/>
      <c r="AB31" s="72"/>
      <c r="AC31" s="72"/>
      <c r="AD31" s="72"/>
      <c r="AE31" s="72"/>
      <c r="AF31" s="72"/>
      <c r="AG31" s="72"/>
      <c r="AH31" s="75"/>
      <c r="AI31" s="102">
        <f t="shared" si="0"/>
        <v>102</v>
      </c>
      <c r="AJ31" s="106">
        <v>0</v>
      </c>
      <c r="AK31" s="76" t="e">
        <f t="shared" si="1"/>
        <v>#DIV/0!</v>
      </c>
      <c r="AL31" s="110" t="s">
        <v>216</v>
      </c>
    </row>
    <row r="32" spans="1:38" ht="15.75" customHeight="1" x14ac:dyDescent="0.2">
      <c r="A32" s="62">
        <v>20</v>
      </c>
      <c r="B32" s="81" t="s">
        <v>240</v>
      </c>
      <c r="C32" s="70" t="s">
        <v>77</v>
      </c>
      <c r="D32" s="71"/>
      <c r="E32" s="72"/>
      <c r="F32" s="72"/>
      <c r="G32" s="72">
        <f>3*4</f>
        <v>12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>
        <f>3*6</f>
        <v>18</v>
      </c>
      <c r="S32" s="72"/>
      <c r="T32" s="72"/>
      <c r="U32" s="72"/>
      <c r="V32" s="72"/>
      <c r="W32" s="72"/>
      <c r="X32" s="72">
        <f>4*12</f>
        <v>48</v>
      </c>
      <c r="Y32" s="74"/>
      <c r="Z32" s="72"/>
      <c r="AA32" s="74"/>
      <c r="AB32" s="72"/>
      <c r="AC32" s="387" t="s">
        <v>289</v>
      </c>
      <c r="AD32" s="388"/>
      <c r="AE32" s="388"/>
      <c r="AF32" s="388"/>
      <c r="AG32" s="388"/>
      <c r="AH32" s="388"/>
      <c r="AI32" s="102">
        <f t="shared" si="0"/>
        <v>78</v>
      </c>
      <c r="AJ32" s="106">
        <v>0</v>
      </c>
      <c r="AK32" s="76" t="e">
        <f t="shared" si="1"/>
        <v>#DIV/0!</v>
      </c>
      <c r="AL32" s="110" t="s">
        <v>216</v>
      </c>
    </row>
    <row r="33" spans="1:38" ht="15.75" customHeight="1" x14ac:dyDescent="0.2">
      <c r="A33" s="77">
        <v>21</v>
      </c>
      <c r="B33" s="63" t="s">
        <v>240</v>
      </c>
      <c r="C33" s="70" t="s">
        <v>78</v>
      </c>
      <c r="D33" s="71">
        <f>9*4</f>
        <v>36</v>
      </c>
      <c r="E33" s="72"/>
      <c r="F33" s="72"/>
      <c r="G33" s="72">
        <f>6*4</f>
        <v>24</v>
      </c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>
        <f>2*2</f>
        <v>4</v>
      </c>
      <c r="S33" s="72">
        <f>4*2</f>
        <v>8</v>
      </c>
      <c r="T33" s="72"/>
      <c r="U33" s="72">
        <f>3*6</f>
        <v>18</v>
      </c>
      <c r="V33" s="72"/>
      <c r="W33" s="72"/>
      <c r="X33" s="72">
        <f>5*12</f>
        <v>60</v>
      </c>
      <c r="Y33" s="74"/>
      <c r="Z33" s="72"/>
      <c r="AA33" s="74"/>
      <c r="AB33" s="72"/>
      <c r="AC33" s="74"/>
      <c r="AD33" s="74"/>
      <c r="AE33" s="74"/>
      <c r="AF33" s="74"/>
      <c r="AG33" s="74"/>
      <c r="AH33" s="80"/>
      <c r="AI33" s="102">
        <f t="shared" si="0"/>
        <v>150</v>
      </c>
      <c r="AJ33" s="106">
        <v>30</v>
      </c>
      <c r="AK33" s="76">
        <f t="shared" si="1"/>
        <v>0.83333333333333337</v>
      </c>
      <c r="AL33" s="110" t="s">
        <v>216</v>
      </c>
    </row>
    <row r="34" spans="1:38" ht="15.75" customHeight="1" x14ac:dyDescent="0.2">
      <c r="A34" s="77">
        <v>22</v>
      </c>
      <c r="B34" s="81" t="s">
        <v>240</v>
      </c>
      <c r="C34" s="70" t="s">
        <v>79</v>
      </c>
      <c r="D34" s="71">
        <f>3*4</f>
        <v>12</v>
      </c>
      <c r="E34" s="72"/>
      <c r="F34" s="72"/>
      <c r="G34" s="72">
        <f>4*4</f>
        <v>16</v>
      </c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>
        <f>7*6</f>
        <v>42</v>
      </c>
      <c r="V34" s="72"/>
      <c r="W34" s="72"/>
      <c r="X34" s="72">
        <f>6*12</f>
        <v>72</v>
      </c>
      <c r="Y34" s="74"/>
      <c r="Z34" s="72"/>
      <c r="AA34" s="74"/>
      <c r="AB34" s="72"/>
      <c r="AC34" s="74"/>
      <c r="AD34" s="74"/>
      <c r="AE34" s="74"/>
      <c r="AF34" s="74"/>
      <c r="AG34" s="74">
        <f>8</f>
        <v>8</v>
      </c>
      <c r="AH34" s="80"/>
      <c r="AI34" s="102">
        <f t="shared" si="0"/>
        <v>150</v>
      </c>
      <c r="AJ34" s="106">
        <v>33</v>
      </c>
      <c r="AK34" s="76">
        <f t="shared" si="1"/>
        <v>2.75</v>
      </c>
      <c r="AL34" s="110" t="s">
        <v>216</v>
      </c>
    </row>
    <row r="35" spans="1:38" ht="15.75" customHeight="1" x14ac:dyDescent="0.2">
      <c r="A35" s="62">
        <v>23</v>
      </c>
      <c r="B35" s="81" t="s">
        <v>270</v>
      </c>
      <c r="C35" s="70" t="s">
        <v>80</v>
      </c>
      <c r="D35" s="71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4"/>
      <c r="S35" s="72"/>
      <c r="T35" s="72"/>
      <c r="U35" s="72">
        <f>8*6</f>
        <v>48</v>
      </c>
      <c r="V35" s="72"/>
      <c r="W35" s="72">
        <f>3*12</f>
        <v>36</v>
      </c>
      <c r="X35" s="72">
        <f>5*12</f>
        <v>60</v>
      </c>
      <c r="Y35" s="79"/>
      <c r="Z35" s="79"/>
      <c r="AA35" s="79"/>
      <c r="AB35" s="79"/>
      <c r="AC35" s="79"/>
      <c r="AD35" s="79"/>
      <c r="AE35" s="79"/>
      <c r="AF35" s="79">
        <f>1*6</f>
        <v>6</v>
      </c>
      <c r="AG35" s="79"/>
      <c r="AH35" s="85"/>
      <c r="AI35" s="102">
        <f t="shared" si="0"/>
        <v>150</v>
      </c>
      <c r="AJ35" s="106">
        <v>0</v>
      </c>
      <c r="AK35" s="76" t="e">
        <f t="shared" si="1"/>
        <v>#DIV/0!</v>
      </c>
      <c r="AL35" s="110" t="s">
        <v>216</v>
      </c>
    </row>
    <row r="36" spans="1:38" ht="15.75" customHeight="1" x14ac:dyDescent="0.2">
      <c r="A36" s="77">
        <v>24</v>
      </c>
      <c r="B36" s="63" t="s">
        <v>270</v>
      </c>
      <c r="C36" s="70" t="s">
        <v>81</v>
      </c>
      <c r="D36" s="71">
        <f>2*4</f>
        <v>8</v>
      </c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>
        <f>7*12</f>
        <v>84</v>
      </c>
      <c r="Y36" s="74"/>
      <c r="Z36" s="72"/>
      <c r="AA36" s="72"/>
      <c r="AB36" s="72"/>
      <c r="AC36" s="72"/>
      <c r="AD36" s="72"/>
      <c r="AE36" s="74">
        <f>9*6</f>
        <v>54</v>
      </c>
      <c r="AF36" s="74"/>
      <c r="AG36" s="74">
        <f>4</f>
        <v>4</v>
      </c>
      <c r="AH36" s="80"/>
      <c r="AI36" s="102">
        <f t="shared" si="0"/>
        <v>150</v>
      </c>
      <c r="AJ36" s="106">
        <v>0</v>
      </c>
      <c r="AK36" s="76">
        <f t="shared" si="1"/>
        <v>0</v>
      </c>
      <c r="AL36" s="110" t="s">
        <v>216</v>
      </c>
    </row>
    <row r="37" spans="1:38" ht="15.75" customHeight="1" x14ac:dyDescent="0.2">
      <c r="A37" s="77">
        <v>25</v>
      </c>
      <c r="B37" s="81" t="s">
        <v>241</v>
      </c>
      <c r="C37" s="70" t="s">
        <v>82</v>
      </c>
      <c r="D37" s="71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>
        <f>2*6</f>
        <v>12</v>
      </c>
      <c r="T37" s="72"/>
      <c r="U37" s="72">
        <f>7*6</f>
        <v>42</v>
      </c>
      <c r="V37" s="72"/>
      <c r="W37" s="72"/>
      <c r="X37" s="72">
        <f>8*12</f>
        <v>96</v>
      </c>
      <c r="Y37" s="74"/>
      <c r="Z37" s="72"/>
      <c r="AA37" s="74"/>
      <c r="AB37" s="72"/>
      <c r="AC37" s="72"/>
      <c r="AD37" s="72"/>
      <c r="AE37" s="72"/>
      <c r="AF37" s="72"/>
      <c r="AG37" s="72"/>
      <c r="AH37" s="75"/>
      <c r="AI37" s="102">
        <f t="shared" si="0"/>
        <v>150</v>
      </c>
      <c r="AJ37" s="106">
        <v>4</v>
      </c>
      <c r="AK37" s="76" t="e">
        <f t="shared" si="1"/>
        <v>#DIV/0!</v>
      </c>
      <c r="AL37" s="110" t="s">
        <v>216</v>
      </c>
    </row>
    <row r="38" spans="1:38" ht="15.75" customHeight="1" x14ac:dyDescent="0.2">
      <c r="A38" s="62">
        <v>26</v>
      </c>
      <c r="B38" s="63" t="s">
        <v>241</v>
      </c>
      <c r="C38" s="70" t="s">
        <v>83</v>
      </c>
      <c r="D38" s="71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>
        <f>4*6</f>
        <v>24</v>
      </c>
      <c r="T38" s="72"/>
      <c r="U38" s="72">
        <f>9*6</f>
        <v>54</v>
      </c>
      <c r="V38" s="72"/>
      <c r="W38" s="72"/>
      <c r="X38" s="72">
        <f>6*12</f>
        <v>72</v>
      </c>
      <c r="Y38" s="74"/>
      <c r="Z38" s="72"/>
      <c r="AA38" s="74"/>
      <c r="AB38" s="72"/>
      <c r="AC38" s="72"/>
      <c r="AD38" s="72"/>
      <c r="AE38" s="72"/>
      <c r="AF38" s="72"/>
      <c r="AG38" s="72"/>
      <c r="AH38" s="75"/>
      <c r="AI38" s="102">
        <f t="shared" si="0"/>
        <v>150</v>
      </c>
      <c r="AJ38" s="106">
        <v>3</v>
      </c>
      <c r="AK38" s="76" t="e">
        <f t="shared" si="1"/>
        <v>#DIV/0!</v>
      </c>
      <c r="AL38" s="110" t="s">
        <v>216</v>
      </c>
    </row>
    <row r="39" spans="1:38" ht="15.75" customHeight="1" x14ac:dyDescent="0.2">
      <c r="A39" s="77">
        <v>27</v>
      </c>
      <c r="B39" s="81" t="s">
        <v>242</v>
      </c>
      <c r="C39" s="70" t="s">
        <v>84</v>
      </c>
      <c r="D39" s="71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>
        <f>4*6</f>
        <v>24</v>
      </c>
      <c r="T39" s="72"/>
      <c r="U39" s="72"/>
      <c r="V39" s="72"/>
      <c r="W39" s="72"/>
      <c r="X39" s="72">
        <f>10*12</f>
        <v>120</v>
      </c>
      <c r="Y39" s="74"/>
      <c r="Z39" s="72"/>
      <c r="AA39" s="72"/>
      <c r="AB39" s="72"/>
      <c r="AC39" s="72"/>
      <c r="AD39" s="72"/>
      <c r="AE39" s="72">
        <f>1*6</f>
        <v>6</v>
      </c>
      <c r="AF39" s="72"/>
      <c r="AG39" s="72"/>
      <c r="AH39" s="75"/>
      <c r="AI39" s="102">
        <f t="shared" si="0"/>
        <v>150</v>
      </c>
      <c r="AJ39" s="106">
        <v>0</v>
      </c>
      <c r="AK39" s="76" t="e">
        <f t="shared" si="1"/>
        <v>#DIV/0!</v>
      </c>
      <c r="AL39" s="110" t="s">
        <v>216</v>
      </c>
    </row>
    <row r="40" spans="1:38" ht="15.75" customHeight="1" x14ac:dyDescent="0.2">
      <c r="A40" s="77">
        <v>28</v>
      </c>
      <c r="B40" s="81" t="s">
        <v>242</v>
      </c>
      <c r="C40" s="70" t="s">
        <v>85</v>
      </c>
      <c r="D40" s="71">
        <f>3*4</f>
        <v>12</v>
      </c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>
        <f>3*6</f>
        <v>18</v>
      </c>
      <c r="T40" s="72"/>
      <c r="U40" s="72"/>
      <c r="V40" s="72"/>
      <c r="W40" s="72"/>
      <c r="X40" s="72">
        <f>10*12</f>
        <v>120</v>
      </c>
      <c r="Y40" s="74"/>
      <c r="Z40" s="72"/>
      <c r="AA40" s="74"/>
      <c r="AB40" s="72"/>
      <c r="AC40" s="74"/>
      <c r="AD40" s="74"/>
      <c r="AE40" s="74"/>
      <c r="AF40" s="74"/>
      <c r="AG40" s="74"/>
      <c r="AH40" s="80"/>
      <c r="AI40" s="102">
        <f t="shared" si="0"/>
        <v>150</v>
      </c>
      <c r="AJ40" s="106">
        <v>25</v>
      </c>
      <c r="AK40" s="76">
        <f t="shared" si="1"/>
        <v>2.0833333333333335</v>
      </c>
      <c r="AL40" s="110" t="s">
        <v>216</v>
      </c>
    </row>
    <row r="41" spans="1:38" ht="15.75" customHeight="1" x14ac:dyDescent="0.2">
      <c r="A41" s="62">
        <v>29</v>
      </c>
      <c r="B41" s="63" t="s">
        <v>242</v>
      </c>
      <c r="C41" s="70" t="s">
        <v>86</v>
      </c>
      <c r="D41" s="71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>
        <f>6*12</f>
        <v>72</v>
      </c>
      <c r="X41" s="72">
        <f>6*12</f>
        <v>72</v>
      </c>
      <c r="Y41" s="74"/>
      <c r="Z41" s="72"/>
      <c r="AA41" s="74"/>
      <c r="AB41" s="72"/>
      <c r="AC41" s="72"/>
      <c r="AD41" s="74"/>
      <c r="AE41" s="74"/>
      <c r="AF41" s="74">
        <f>1*6</f>
        <v>6</v>
      </c>
      <c r="AG41" s="74"/>
      <c r="AH41" s="80"/>
      <c r="AI41" s="102">
        <f t="shared" si="0"/>
        <v>150</v>
      </c>
      <c r="AJ41" s="106">
        <v>0</v>
      </c>
      <c r="AK41" s="76" t="e">
        <f t="shared" si="1"/>
        <v>#DIV/0!</v>
      </c>
      <c r="AL41" s="110" t="s">
        <v>216</v>
      </c>
    </row>
    <row r="42" spans="1:38" ht="15.75" customHeight="1" x14ac:dyDescent="0.2">
      <c r="A42" s="77">
        <v>30</v>
      </c>
      <c r="B42" s="81" t="s">
        <v>242</v>
      </c>
      <c r="C42" s="70" t="s">
        <v>281</v>
      </c>
      <c r="D42" s="71">
        <f>2*4</f>
        <v>8</v>
      </c>
      <c r="E42" s="72"/>
      <c r="F42" s="72"/>
      <c r="G42" s="72"/>
      <c r="H42" s="72"/>
      <c r="I42" s="72"/>
      <c r="J42" s="72">
        <f>2*4</f>
        <v>8</v>
      </c>
      <c r="K42" s="72"/>
      <c r="L42" s="72"/>
      <c r="M42" s="72"/>
      <c r="N42" s="72"/>
      <c r="O42" s="72"/>
      <c r="P42" s="72"/>
      <c r="Q42" s="72"/>
      <c r="R42" s="72"/>
      <c r="S42" s="72">
        <f>1*6</f>
        <v>6</v>
      </c>
      <c r="T42" s="72">
        <f>1*6</f>
        <v>6</v>
      </c>
      <c r="U42" s="72"/>
      <c r="V42" s="72"/>
      <c r="W42" s="72">
        <f>6*12</f>
        <v>72</v>
      </c>
      <c r="X42" s="72">
        <f>3*12</f>
        <v>36</v>
      </c>
      <c r="Y42" s="74"/>
      <c r="Z42" s="72"/>
      <c r="AA42" s="74"/>
      <c r="AB42" s="72"/>
      <c r="AC42" s="72"/>
      <c r="AD42" s="74"/>
      <c r="AE42" s="74"/>
      <c r="AF42" s="74">
        <f>1*6</f>
        <v>6</v>
      </c>
      <c r="AG42" s="74">
        <f>8</f>
        <v>8</v>
      </c>
      <c r="AH42" s="80"/>
      <c r="AI42" s="102">
        <f t="shared" si="0"/>
        <v>150</v>
      </c>
      <c r="AJ42" s="106">
        <v>21</v>
      </c>
      <c r="AK42" s="76">
        <f t="shared" si="1"/>
        <v>2.625</v>
      </c>
      <c r="AL42" s="110" t="s">
        <v>216</v>
      </c>
    </row>
    <row r="43" spans="1:38" ht="15.75" customHeight="1" x14ac:dyDescent="0.2">
      <c r="A43" s="77">
        <v>31</v>
      </c>
      <c r="B43" s="81" t="s">
        <v>290</v>
      </c>
      <c r="C43" s="70" t="s">
        <v>189</v>
      </c>
      <c r="D43" s="71">
        <f>9*4</f>
        <v>36</v>
      </c>
      <c r="E43" s="72"/>
      <c r="F43" s="72"/>
      <c r="G43" s="72">
        <f>7*4</f>
        <v>28</v>
      </c>
      <c r="H43" s="72"/>
      <c r="I43" s="72"/>
      <c r="J43" s="72"/>
      <c r="K43" s="72"/>
      <c r="L43" s="72">
        <f>17*4</f>
        <v>68</v>
      </c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4"/>
      <c r="Z43" s="72"/>
      <c r="AA43" s="74"/>
      <c r="AB43" s="72"/>
      <c r="AC43" s="74"/>
      <c r="AD43" s="74"/>
      <c r="AE43" s="74"/>
      <c r="AF43" s="74"/>
      <c r="AG43" s="74">
        <f>18</f>
        <v>18</v>
      </c>
      <c r="AH43" s="80"/>
      <c r="AI43" s="102">
        <f t="shared" si="0"/>
        <v>150</v>
      </c>
      <c r="AJ43" s="106">
        <v>66</v>
      </c>
      <c r="AK43" s="76">
        <f t="shared" si="1"/>
        <v>1.8333333333333333</v>
      </c>
      <c r="AL43" s="110" t="s">
        <v>216</v>
      </c>
    </row>
    <row r="44" spans="1:38" ht="15.75" customHeight="1" x14ac:dyDescent="0.2">
      <c r="A44" s="62">
        <v>32</v>
      </c>
      <c r="B44" s="63" t="s">
        <v>242</v>
      </c>
      <c r="C44" s="70" t="s">
        <v>235</v>
      </c>
      <c r="D44" s="71">
        <f>2*4</f>
        <v>8</v>
      </c>
      <c r="E44" s="72"/>
      <c r="F44" s="72"/>
      <c r="G44" s="72"/>
      <c r="H44" s="72"/>
      <c r="I44" s="72"/>
      <c r="J44" s="72">
        <f>2*4</f>
        <v>8</v>
      </c>
      <c r="K44" s="72"/>
      <c r="L44" s="72"/>
      <c r="M44" s="72"/>
      <c r="N44" s="72"/>
      <c r="O44" s="72"/>
      <c r="P44" s="72"/>
      <c r="Q44" s="72"/>
      <c r="R44" s="72"/>
      <c r="S44" s="72">
        <f>3*6</f>
        <v>18</v>
      </c>
      <c r="T44" s="72">
        <f>1*6</f>
        <v>6</v>
      </c>
      <c r="U44" s="72"/>
      <c r="V44" s="72"/>
      <c r="W44" s="72">
        <f>5*12</f>
        <v>60</v>
      </c>
      <c r="X44" s="72">
        <f>4*12</f>
        <v>48</v>
      </c>
      <c r="Y44" s="74"/>
      <c r="Z44" s="72"/>
      <c r="AA44" s="74"/>
      <c r="AB44" s="72"/>
      <c r="AC44" s="74"/>
      <c r="AD44" s="74"/>
      <c r="AE44" s="74"/>
      <c r="AF44" s="74"/>
      <c r="AG44" s="74">
        <f>2</f>
        <v>2</v>
      </c>
      <c r="AH44" s="80"/>
      <c r="AI44" s="102">
        <f t="shared" si="0"/>
        <v>150</v>
      </c>
      <c r="AJ44" s="106">
        <v>56</v>
      </c>
      <c r="AK44" s="76">
        <f t="shared" si="1"/>
        <v>7</v>
      </c>
      <c r="AL44" s="110" t="s">
        <v>216</v>
      </c>
    </row>
    <row r="45" spans="1:38" ht="15.75" customHeight="1" x14ac:dyDescent="0.2">
      <c r="A45" s="77">
        <v>33</v>
      </c>
      <c r="B45" s="81" t="s">
        <v>243</v>
      </c>
      <c r="C45" s="70" t="s">
        <v>87</v>
      </c>
      <c r="D45" s="71">
        <f>16*4</f>
        <v>64</v>
      </c>
      <c r="E45" s="72"/>
      <c r="F45" s="72"/>
      <c r="G45" s="72"/>
      <c r="H45" s="72"/>
      <c r="I45" s="72"/>
      <c r="J45" s="72"/>
      <c r="K45" s="72"/>
      <c r="L45" s="72">
        <f>9*4</f>
        <v>36</v>
      </c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>
        <f>4*12</f>
        <v>48</v>
      </c>
      <c r="Y45" s="74"/>
      <c r="Z45" s="72"/>
      <c r="AA45" s="74"/>
      <c r="AB45" s="72"/>
      <c r="AC45" s="72"/>
      <c r="AD45" s="72"/>
      <c r="AE45" s="72"/>
      <c r="AF45" s="72"/>
      <c r="AG45" s="72">
        <f>2</f>
        <v>2</v>
      </c>
      <c r="AH45" s="75"/>
      <c r="AI45" s="102">
        <f t="shared" si="0"/>
        <v>150</v>
      </c>
      <c r="AJ45" s="106">
        <v>77</v>
      </c>
      <c r="AK45" s="76">
        <f t="shared" si="1"/>
        <v>1.203125</v>
      </c>
      <c r="AL45" s="110" t="s">
        <v>216</v>
      </c>
    </row>
    <row r="46" spans="1:38" ht="15.75" customHeight="1" x14ac:dyDescent="0.2">
      <c r="A46" s="77">
        <v>34</v>
      </c>
      <c r="B46" s="63" t="s">
        <v>244</v>
      </c>
      <c r="C46" s="70" t="s">
        <v>88</v>
      </c>
      <c r="D46" s="71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4"/>
      <c r="Z46" s="72"/>
      <c r="AA46" s="74"/>
      <c r="AB46" s="72"/>
      <c r="AC46" s="387" t="s">
        <v>291</v>
      </c>
      <c r="AD46" s="388"/>
      <c r="AE46" s="388"/>
      <c r="AF46" s="388"/>
      <c r="AG46" s="388"/>
      <c r="AH46" s="388"/>
      <c r="AI46" s="102">
        <f t="shared" si="0"/>
        <v>0</v>
      </c>
      <c r="AJ46" s="106">
        <v>0</v>
      </c>
      <c r="AK46" s="76" t="e">
        <f t="shared" si="1"/>
        <v>#DIV/0!</v>
      </c>
      <c r="AL46" s="110" t="s">
        <v>216</v>
      </c>
    </row>
    <row r="47" spans="1:38" ht="15.75" customHeight="1" x14ac:dyDescent="0.2">
      <c r="A47" s="62">
        <v>35</v>
      </c>
      <c r="B47" s="81" t="s">
        <v>245</v>
      </c>
      <c r="C47" s="70" t="s">
        <v>89</v>
      </c>
      <c r="D47" s="71">
        <f>15*4</f>
        <v>60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4"/>
      <c r="Z47" s="387" t="s">
        <v>289</v>
      </c>
      <c r="AA47" s="388"/>
      <c r="AB47" s="388"/>
      <c r="AC47" s="388"/>
      <c r="AD47" s="388"/>
      <c r="AE47" s="394"/>
      <c r="AF47" s="74"/>
      <c r="AG47" s="74"/>
      <c r="AH47" s="80"/>
      <c r="AI47" s="102">
        <f t="shared" si="0"/>
        <v>60</v>
      </c>
      <c r="AJ47" s="106">
        <v>12</v>
      </c>
      <c r="AK47" s="76">
        <f t="shared" si="1"/>
        <v>0.2</v>
      </c>
      <c r="AL47" s="110" t="s">
        <v>216</v>
      </c>
    </row>
    <row r="48" spans="1:38" ht="15.75" customHeight="1" x14ac:dyDescent="0.2">
      <c r="A48" s="77">
        <v>36</v>
      </c>
      <c r="B48" s="81" t="s">
        <v>246</v>
      </c>
      <c r="C48" s="70" t="s">
        <v>90</v>
      </c>
      <c r="D48" s="71">
        <f>15*4</f>
        <v>60</v>
      </c>
      <c r="E48" s="72"/>
      <c r="F48" s="72"/>
      <c r="G48" s="72">
        <f>5*4</f>
        <v>20</v>
      </c>
      <c r="H48" s="72"/>
      <c r="I48" s="72"/>
      <c r="J48" s="72"/>
      <c r="K48" s="72"/>
      <c r="L48" s="72">
        <f>4*4</f>
        <v>16</v>
      </c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>
        <f>4*12</f>
        <v>48</v>
      </c>
      <c r="Y48" s="74"/>
      <c r="Z48" s="74"/>
      <c r="AA48" s="74"/>
      <c r="AB48" s="74"/>
      <c r="AC48" s="74"/>
      <c r="AD48" s="74"/>
      <c r="AE48" s="74">
        <f>1*6</f>
        <v>6</v>
      </c>
      <c r="AF48" s="74"/>
      <c r="AG48" s="74"/>
      <c r="AH48" s="80"/>
      <c r="AI48" s="102">
        <f t="shared" si="0"/>
        <v>150</v>
      </c>
      <c r="AJ48" s="106">
        <v>122</v>
      </c>
      <c r="AK48" s="76">
        <f t="shared" si="1"/>
        <v>2.0333333333333332</v>
      </c>
      <c r="AL48" s="110" t="s">
        <v>216</v>
      </c>
    </row>
    <row r="49" spans="1:38" ht="15.75" customHeight="1" x14ac:dyDescent="0.2">
      <c r="A49" s="77">
        <v>37</v>
      </c>
      <c r="B49" s="63" t="s">
        <v>257</v>
      </c>
      <c r="C49" s="70" t="s">
        <v>91</v>
      </c>
      <c r="D49" s="71">
        <f>25*4</f>
        <v>100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4"/>
      <c r="Z49" s="72"/>
      <c r="AA49" s="74"/>
      <c r="AB49" s="72"/>
      <c r="AC49" s="72"/>
      <c r="AD49" s="72"/>
      <c r="AE49" s="72"/>
      <c r="AF49" s="72"/>
      <c r="AG49" s="72">
        <f>50</f>
        <v>50</v>
      </c>
      <c r="AH49" s="75"/>
      <c r="AI49" s="102">
        <f t="shared" si="0"/>
        <v>150</v>
      </c>
      <c r="AJ49" s="106">
        <v>95</v>
      </c>
      <c r="AK49" s="76">
        <f t="shared" si="1"/>
        <v>0.95</v>
      </c>
      <c r="AL49" s="110" t="s">
        <v>216</v>
      </c>
    </row>
    <row r="50" spans="1:38" ht="15.75" customHeight="1" x14ac:dyDescent="0.2">
      <c r="A50" s="62">
        <v>38</v>
      </c>
      <c r="B50" s="81" t="s">
        <v>284</v>
      </c>
      <c r="C50" s="70" t="s">
        <v>92</v>
      </c>
      <c r="D50" s="71">
        <f>6*4</f>
        <v>24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>
        <f>3*6</f>
        <v>18</v>
      </c>
      <c r="T50" s="72"/>
      <c r="U50" s="72">
        <f>2*6</f>
        <v>12</v>
      </c>
      <c r="V50" s="72"/>
      <c r="W50" s="72">
        <f>7*12</f>
        <v>84</v>
      </c>
      <c r="X50" s="72">
        <f>1*12</f>
        <v>12</v>
      </c>
      <c r="Y50" s="74"/>
      <c r="Z50" s="72"/>
      <c r="AA50" s="74"/>
      <c r="AB50" s="72"/>
      <c r="AC50" s="74"/>
      <c r="AD50" s="74"/>
      <c r="AE50" s="74"/>
      <c r="AF50" s="74"/>
      <c r="AG50" s="74"/>
      <c r="AH50" s="80"/>
      <c r="AI50" s="102">
        <f t="shared" si="0"/>
        <v>150</v>
      </c>
      <c r="AJ50" s="106">
        <v>22</v>
      </c>
      <c r="AK50" s="76">
        <f t="shared" si="1"/>
        <v>0.91666666666666663</v>
      </c>
      <c r="AL50" s="110" t="s">
        <v>216</v>
      </c>
    </row>
    <row r="51" spans="1:38" ht="15.75" customHeight="1" x14ac:dyDescent="0.2">
      <c r="A51" s="77">
        <v>39</v>
      </c>
      <c r="B51" s="81" t="s">
        <v>284</v>
      </c>
      <c r="C51" s="70" t="s">
        <v>190</v>
      </c>
      <c r="D51" s="71">
        <f>3*4</f>
        <v>12</v>
      </c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>
        <f>3*6</f>
        <v>18</v>
      </c>
      <c r="T51" s="72"/>
      <c r="U51" s="72"/>
      <c r="V51" s="72"/>
      <c r="W51" s="72">
        <f>2*12</f>
        <v>24</v>
      </c>
      <c r="X51" s="72">
        <f>8*12</f>
        <v>96</v>
      </c>
      <c r="Y51" s="74"/>
      <c r="Z51" s="72"/>
      <c r="AA51" s="74"/>
      <c r="AB51" s="72"/>
      <c r="AC51" s="74"/>
      <c r="AD51" s="74"/>
      <c r="AE51" s="79"/>
      <c r="AF51" s="72"/>
      <c r="AG51" s="72"/>
      <c r="AH51" s="75"/>
      <c r="AI51" s="102">
        <f t="shared" si="0"/>
        <v>150</v>
      </c>
      <c r="AJ51" s="106">
        <v>9</v>
      </c>
      <c r="AK51" s="76">
        <f t="shared" si="1"/>
        <v>0.75</v>
      </c>
      <c r="AL51" s="110" t="s">
        <v>216</v>
      </c>
    </row>
    <row r="52" spans="1:38" ht="15.75" customHeight="1" x14ac:dyDescent="0.2">
      <c r="A52" s="77">
        <v>40</v>
      </c>
      <c r="B52" s="63" t="s">
        <v>248</v>
      </c>
      <c r="C52" s="70" t="s">
        <v>176</v>
      </c>
      <c r="D52" s="71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>
        <f>8*6</f>
        <v>48</v>
      </c>
      <c r="S52" s="72"/>
      <c r="T52" s="72"/>
      <c r="U52" s="72"/>
      <c r="V52" s="72"/>
      <c r="W52" s="72"/>
      <c r="X52" s="72">
        <f>5*12</f>
        <v>60</v>
      </c>
      <c r="Y52" s="74"/>
      <c r="Z52" s="72"/>
      <c r="AA52" s="74"/>
      <c r="AB52" s="72"/>
      <c r="AC52" s="387" t="s">
        <v>292</v>
      </c>
      <c r="AD52" s="388"/>
      <c r="AE52" s="388"/>
      <c r="AF52" s="388"/>
      <c r="AG52" s="388"/>
      <c r="AH52" s="388"/>
      <c r="AI52" s="102">
        <f t="shared" si="0"/>
        <v>108</v>
      </c>
      <c r="AJ52" s="106">
        <v>77</v>
      </c>
      <c r="AK52" s="76" t="e">
        <f t="shared" si="1"/>
        <v>#DIV/0!</v>
      </c>
      <c r="AL52" s="110" t="s">
        <v>216</v>
      </c>
    </row>
    <row r="53" spans="1:38" ht="15.75" customHeight="1" x14ac:dyDescent="0.2">
      <c r="A53" s="62">
        <v>41</v>
      </c>
      <c r="B53" s="81" t="s">
        <v>248</v>
      </c>
      <c r="C53" s="70" t="s">
        <v>93</v>
      </c>
      <c r="D53" s="71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>
        <f>6*6</f>
        <v>36</v>
      </c>
      <c r="S53" s="72"/>
      <c r="T53" s="72"/>
      <c r="U53" s="72"/>
      <c r="V53" s="72"/>
      <c r="W53" s="72"/>
      <c r="X53" s="72">
        <f>5*12</f>
        <v>60</v>
      </c>
      <c r="Y53" s="74"/>
      <c r="Z53" s="72"/>
      <c r="AA53" s="74"/>
      <c r="AB53" s="72"/>
      <c r="AC53" s="387" t="s">
        <v>293</v>
      </c>
      <c r="AD53" s="388"/>
      <c r="AE53" s="388"/>
      <c r="AF53" s="388"/>
      <c r="AG53" s="388"/>
      <c r="AH53" s="388"/>
      <c r="AI53" s="102">
        <f t="shared" si="0"/>
        <v>96</v>
      </c>
      <c r="AJ53" s="106">
        <v>39</v>
      </c>
      <c r="AK53" s="76" t="e">
        <f t="shared" si="1"/>
        <v>#DIV/0!</v>
      </c>
      <c r="AL53" s="110" t="s">
        <v>216</v>
      </c>
    </row>
    <row r="54" spans="1:38" ht="15.75" customHeight="1" x14ac:dyDescent="0.2">
      <c r="A54" s="77">
        <v>42</v>
      </c>
      <c r="B54" s="63" t="s">
        <v>249</v>
      </c>
      <c r="C54" s="70" t="s">
        <v>94</v>
      </c>
      <c r="D54" s="71">
        <f>16*4</f>
        <v>64</v>
      </c>
      <c r="E54" s="72"/>
      <c r="F54" s="72"/>
      <c r="G54" s="72">
        <f>6*4</f>
        <v>24</v>
      </c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>
        <f>3*6</f>
        <v>18</v>
      </c>
      <c r="U54" s="72"/>
      <c r="V54" s="72"/>
      <c r="W54" s="387" t="s">
        <v>294</v>
      </c>
      <c r="X54" s="388"/>
      <c r="Y54" s="388"/>
      <c r="Z54" s="388"/>
      <c r="AA54" s="388"/>
      <c r="AB54" s="394"/>
      <c r="AC54" s="72"/>
      <c r="AD54" s="72"/>
      <c r="AE54" s="72"/>
      <c r="AF54" s="72"/>
      <c r="AG54" s="72"/>
      <c r="AH54" s="75"/>
      <c r="AI54" s="102">
        <f t="shared" si="0"/>
        <v>106</v>
      </c>
      <c r="AJ54" s="106">
        <v>205</v>
      </c>
      <c r="AK54" s="76">
        <f t="shared" si="1"/>
        <v>3.203125</v>
      </c>
      <c r="AL54" s="110" t="s">
        <v>216</v>
      </c>
    </row>
    <row r="55" spans="1:38" ht="15.75" customHeight="1" x14ac:dyDescent="0.2">
      <c r="A55" s="77">
        <v>43</v>
      </c>
      <c r="B55" s="81" t="s">
        <v>258</v>
      </c>
      <c r="C55" s="70" t="s">
        <v>95</v>
      </c>
      <c r="D55" s="71">
        <f>10*4</f>
        <v>40</v>
      </c>
      <c r="E55" s="72"/>
      <c r="F55" s="72"/>
      <c r="G55" s="72"/>
      <c r="H55" s="72"/>
      <c r="I55" s="72"/>
      <c r="J55" s="72"/>
      <c r="K55" s="72"/>
      <c r="L55" s="72">
        <f>9*4</f>
        <v>36</v>
      </c>
      <c r="M55" s="72"/>
      <c r="N55" s="72"/>
      <c r="O55" s="72"/>
      <c r="P55" s="72"/>
      <c r="Q55" s="72"/>
      <c r="R55" s="72"/>
      <c r="S55" s="72">
        <f>7*6</f>
        <v>42</v>
      </c>
      <c r="T55" s="72">
        <f>4*6</f>
        <v>24</v>
      </c>
      <c r="U55" s="72"/>
      <c r="V55" s="72"/>
      <c r="W55" s="72"/>
      <c r="X55" s="72"/>
      <c r="Y55" s="74"/>
      <c r="Z55" s="72"/>
      <c r="AA55" s="74"/>
      <c r="AB55" s="74"/>
      <c r="AC55" s="74"/>
      <c r="AD55" s="74"/>
      <c r="AE55" s="74"/>
      <c r="AF55" s="74"/>
      <c r="AG55" s="74">
        <f>8</f>
        <v>8</v>
      </c>
      <c r="AH55" s="80"/>
      <c r="AI55" s="102">
        <f t="shared" si="0"/>
        <v>150</v>
      </c>
      <c r="AJ55" s="106">
        <v>86</v>
      </c>
      <c r="AK55" s="76">
        <f t="shared" si="1"/>
        <v>2.15</v>
      </c>
      <c r="AL55" s="110" t="s">
        <v>216</v>
      </c>
    </row>
    <row r="56" spans="1:38" ht="15.75" customHeight="1" x14ac:dyDescent="0.2">
      <c r="A56" s="62">
        <v>44</v>
      </c>
      <c r="B56" s="81" t="s">
        <v>258</v>
      </c>
      <c r="C56" s="70" t="s">
        <v>96</v>
      </c>
      <c r="D56" s="71">
        <f>8*4</f>
        <v>32</v>
      </c>
      <c r="E56" s="72"/>
      <c r="F56" s="72"/>
      <c r="G56" s="72"/>
      <c r="H56" s="72"/>
      <c r="I56" s="72"/>
      <c r="J56" s="72"/>
      <c r="K56" s="72"/>
      <c r="L56" s="72">
        <f>5*4</f>
        <v>20</v>
      </c>
      <c r="M56" s="72"/>
      <c r="N56" s="72"/>
      <c r="O56" s="72"/>
      <c r="P56" s="72"/>
      <c r="Q56" s="72"/>
      <c r="R56" s="72"/>
      <c r="S56" s="72">
        <f>7*6</f>
        <v>42</v>
      </c>
      <c r="T56" s="72">
        <f>6*6</f>
        <v>36</v>
      </c>
      <c r="U56" s="72"/>
      <c r="V56" s="72"/>
      <c r="W56" s="72"/>
      <c r="X56" s="72"/>
      <c r="Y56" s="74"/>
      <c r="Z56" s="72"/>
      <c r="AA56" s="74"/>
      <c r="AB56" s="74"/>
      <c r="AC56" s="74"/>
      <c r="AD56" s="74"/>
      <c r="AE56" s="74"/>
      <c r="AF56" s="74"/>
      <c r="AG56" s="74">
        <f>20</f>
        <v>20</v>
      </c>
      <c r="AH56" s="80"/>
      <c r="AI56" s="102">
        <f t="shared" si="0"/>
        <v>150</v>
      </c>
      <c r="AJ56" s="106">
        <v>136</v>
      </c>
      <c r="AK56" s="76">
        <f t="shared" si="1"/>
        <v>4.25</v>
      </c>
      <c r="AL56" s="110" t="s">
        <v>216</v>
      </c>
    </row>
    <row r="57" spans="1:38" ht="15.75" customHeight="1" x14ac:dyDescent="0.2">
      <c r="A57" s="77">
        <v>45</v>
      </c>
      <c r="B57" s="63" t="s">
        <v>295</v>
      </c>
      <c r="C57" s="70" t="s">
        <v>97</v>
      </c>
      <c r="D57" s="71">
        <f>12*4</f>
        <v>48</v>
      </c>
      <c r="E57" s="72"/>
      <c r="F57" s="72"/>
      <c r="G57" s="72"/>
      <c r="H57" s="72"/>
      <c r="I57" s="72"/>
      <c r="J57" s="72"/>
      <c r="K57" s="72"/>
      <c r="L57" s="72">
        <f>2*4</f>
        <v>8</v>
      </c>
      <c r="M57" s="72"/>
      <c r="N57" s="72"/>
      <c r="O57" s="72"/>
      <c r="P57" s="72"/>
      <c r="Q57" s="72"/>
      <c r="R57" s="72"/>
      <c r="S57" s="72"/>
      <c r="T57" s="72">
        <f>1*6</f>
        <v>6</v>
      </c>
      <c r="U57" s="72"/>
      <c r="V57" s="72"/>
      <c r="W57" s="72"/>
      <c r="X57" s="72"/>
      <c r="Y57" s="74"/>
      <c r="Z57" s="72"/>
      <c r="AA57" s="387" t="s">
        <v>296</v>
      </c>
      <c r="AB57" s="388"/>
      <c r="AC57" s="388"/>
      <c r="AD57" s="388"/>
      <c r="AE57" s="388"/>
      <c r="AF57" s="388"/>
      <c r="AG57" s="388"/>
      <c r="AH57" s="388"/>
      <c r="AI57" s="102">
        <f t="shared" si="0"/>
        <v>62</v>
      </c>
      <c r="AJ57" s="106">
        <v>90</v>
      </c>
      <c r="AK57" s="76">
        <f t="shared" si="1"/>
        <v>1.875</v>
      </c>
      <c r="AL57" s="110" t="s">
        <v>216</v>
      </c>
    </row>
    <row r="58" spans="1:38" ht="15.75" customHeight="1" x14ac:dyDescent="0.2">
      <c r="A58" s="77">
        <v>46</v>
      </c>
      <c r="B58" s="81" t="s">
        <v>240</v>
      </c>
      <c r="C58" s="70" t="s">
        <v>177</v>
      </c>
      <c r="D58" s="71">
        <f>6*4</f>
        <v>24</v>
      </c>
      <c r="E58" s="72"/>
      <c r="F58" s="72"/>
      <c r="G58" s="72">
        <f>3*4</f>
        <v>12</v>
      </c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>
        <f>8*12</f>
        <v>96</v>
      </c>
      <c r="Y58" s="74"/>
      <c r="Z58" s="72"/>
      <c r="AA58" s="74"/>
      <c r="AB58" s="72"/>
      <c r="AC58" s="72"/>
      <c r="AD58" s="72"/>
      <c r="AE58" s="72"/>
      <c r="AF58" s="72"/>
      <c r="AG58" s="72">
        <f>18</f>
        <v>18</v>
      </c>
      <c r="AH58" s="80"/>
      <c r="AI58" s="102">
        <f t="shared" si="0"/>
        <v>150</v>
      </c>
      <c r="AJ58" s="106">
        <v>34</v>
      </c>
      <c r="AK58" s="76">
        <f t="shared" si="1"/>
        <v>1.4166666666666667</v>
      </c>
      <c r="AL58" s="110" t="s">
        <v>216</v>
      </c>
    </row>
    <row r="59" spans="1:38" ht="15.75" customHeight="1" x14ac:dyDescent="0.2">
      <c r="A59" s="62">
        <v>47</v>
      </c>
      <c r="B59" s="81" t="s">
        <v>240</v>
      </c>
      <c r="C59" s="70" t="s">
        <v>186</v>
      </c>
      <c r="D59" s="71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>
        <f>9*6</f>
        <v>54</v>
      </c>
      <c r="S59" s="72"/>
      <c r="T59" s="72"/>
      <c r="U59" s="72"/>
      <c r="V59" s="72"/>
      <c r="W59" s="72"/>
      <c r="X59" s="72">
        <f>8*12</f>
        <v>96</v>
      </c>
      <c r="Y59" s="74"/>
      <c r="Z59" s="72"/>
      <c r="AA59" s="74"/>
      <c r="AB59" s="72"/>
      <c r="AC59" s="74"/>
      <c r="AD59" s="74"/>
      <c r="AE59" s="74"/>
      <c r="AF59" s="74"/>
      <c r="AG59" s="74"/>
      <c r="AH59" s="80"/>
      <c r="AI59" s="102">
        <f t="shared" si="0"/>
        <v>150</v>
      </c>
      <c r="AJ59" s="106">
        <v>0</v>
      </c>
      <c r="AK59" s="76" t="e">
        <f t="shared" si="1"/>
        <v>#DIV/0!</v>
      </c>
      <c r="AL59" s="110" t="s">
        <v>216</v>
      </c>
    </row>
    <row r="60" spans="1:38" ht="15.75" customHeight="1" x14ac:dyDescent="0.2">
      <c r="A60" s="77">
        <v>48</v>
      </c>
      <c r="B60" s="63" t="s">
        <v>284</v>
      </c>
      <c r="C60" s="70" t="s">
        <v>152</v>
      </c>
      <c r="D60" s="71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>
        <f>1*6</f>
        <v>6</v>
      </c>
      <c r="T60" s="72"/>
      <c r="U60" s="72"/>
      <c r="V60" s="72"/>
      <c r="W60" s="72"/>
      <c r="X60" s="72"/>
      <c r="Y60" s="74"/>
      <c r="Z60" s="72"/>
      <c r="AA60" s="74"/>
      <c r="AB60" s="387" t="s">
        <v>297</v>
      </c>
      <c r="AC60" s="388"/>
      <c r="AD60" s="388"/>
      <c r="AE60" s="388"/>
      <c r="AF60" s="388"/>
      <c r="AG60" s="388"/>
      <c r="AH60" s="388"/>
      <c r="AI60" s="102">
        <f t="shared" si="0"/>
        <v>6</v>
      </c>
      <c r="AJ60" s="106">
        <v>0</v>
      </c>
      <c r="AK60" s="76" t="e">
        <f t="shared" si="1"/>
        <v>#DIV/0!</v>
      </c>
      <c r="AL60" s="110" t="s">
        <v>216</v>
      </c>
    </row>
    <row r="61" spans="1:38" ht="15.75" customHeight="1" x14ac:dyDescent="0.2">
      <c r="A61" s="77">
        <v>49</v>
      </c>
      <c r="B61" s="81" t="s">
        <v>250</v>
      </c>
      <c r="C61" s="70" t="s">
        <v>98</v>
      </c>
      <c r="D61" s="71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>
        <f>4*6</f>
        <v>24</v>
      </c>
      <c r="V61" s="72"/>
      <c r="W61" s="72">
        <f>2*12</f>
        <v>24</v>
      </c>
      <c r="X61" s="72">
        <f>3*12</f>
        <v>36</v>
      </c>
      <c r="Y61" s="74"/>
      <c r="Z61" s="72"/>
      <c r="AA61" s="74"/>
      <c r="AB61" s="72"/>
      <c r="AC61" s="387" t="s">
        <v>298</v>
      </c>
      <c r="AD61" s="388"/>
      <c r="AE61" s="388"/>
      <c r="AF61" s="388"/>
      <c r="AG61" s="388"/>
      <c r="AH61" s="388"/>
      <c r="AI61" s="102">
        <f t="shared" ref="AI61:AI169" si="3">SUM(D61:AH61)</f>
        <v>84</v>
      </c>
      <c r="AJ61" s="106">
        <v>95</v>
      </c>
      <c r="AK61" s="76" t="e">
        <f t="shared" si="1"/>
        <v>#DIV/0!</v>
      </c>
      <c r="AL61" s="110" t="s">
        <v>216</v>
      </c>
    </row>
    <row r="62" spans="1:38" ht="15.75" customHeight="1" x14ac:dyDescent="0.2">
      <c r="A62" s="62">
        <v>50</v>
      </c>
      <c r="B62" s="63" t="s">
        <v>250</v>
      </c>
      <c r="C62" s="70" t="s">
        <v>99</v>
      </c>
      <c r="D62" s="71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>
        <f>9*6</f>
        <v>54</v>
      </c>
      <c r="V62" s="72"/>
      <c r="W62" s="72">
        <f>3*12</f>
        <v>36</v>
      </c>
      <c r="X62" s="72">
        <f>5*12</f>
        <v>60</v>
      </c>
      <c r="Y62" s="74"/>
      <c r="Z62" s="72"/>
      <c r="AA62" s="74"/>
      <c r="AB62" s="72"/>
      <c r="AC62" s="72"/>
      <c r="AD62" s="72"/>
      <c r="AE62" s="72"/>
      <c r="AF62" s="72"/>
      <c r="AG62" s="72"/>
      <c r="AH62" s="80"/>
      <c r="AI62" s="102">
        <f t="shared" si="3"/>
        <v>150</v>
      </c>
      <c r="AJ62" s="106">
        <v>179</v>
      </c>
      <c r="AK62" s="76" t="e">
        <f t="shared" si="1"/>
        <v>#DIV/0!</v>
      </c>
      <c r="AL62" s="110" t="s">
        <v>216</v>
      </c>
    </row>
    <row r="63" spans="1:38" ht="15.75" customHeight="1" x14ac:dyDescent="0.2">
      <c r="A63" s="77">
        <v>51</v>
      </c>
      <c r="B63" s="81" t="s">
        <v>250</v>
      </c>
      <c r="C63" s="70" t="s">
        <v>231</v>
      </c>
      <c r="D63" s="71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>
        <f>13*6</f>
        <v>78</v>
      </c>
      <c r="V63" s="72"/>
      <c r="W63" s="72">
        <f>5*12</f>
        <v>60</v>
      </c>
      <c r="X63" s="72">
        <f>1*12</f>
        <v>12</v>
      </c>
      <c r="Y63" s="74"/>
      <c r="Z63" s="72"/>
      <c r="AA63" s="74"/>
      <c r="AB63" s="72"/>
      <c r="AC63" s="72"/>
      <c r="AD63" s="72"/>
      <c r="AE63" s="72"/>
      <c r="AF63" s="72"/>
      <c r="AG63" s="72"/>
      <c r="AH63" s="80"/>
      <c r="AI63" s="102">
        <f t="shared" si="3"/>
        <v>150</v>
      </c>
      <c r="AJ63" s="106">
        <v>242</v>
      </c>
      <c r="AK63" s="76" t="e">
        <f t="shared" si="1"/>
        <v>#DIV/0!</v>
      </c>
      <c r="AL63" s="110" t="s">
        <v>216</v>
      </c>
    </row>
    <row r="64" spans="1:38" ht="15.75" customHeight="1" x14ac:dyDescent="0.2">
      <c r="A64" s="77">
        <v>52</v>
      </c>
      <c r="B64" s="81" t="s">
        <v>284</v>
      </c>
      <c r="C64" s="70" t="s">
        <v>153</v>
      </c>
      <c r="D64" s="71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>
        <f>9*6</f>
        <v>54</v>
      </c>
      <c r="T64" s="72"/>
      <c r="U64" s="72"/>
      <c r="V64" s="72"/>
      <c r="W64" s="72">
        <f>1*12</f>
        <v>12</v>
      </c>
      <c r="X64" s="72">
        <f>7*12</f>
        <v>84</v>
      </c>
      <c r="Y64" s="74"/>
      <c r="Z64" s="72"/>
      <c r="AA64" s="74"/>
      <c r="AB64" s="72"/>
      <c r="AC64" s="74"/>
      <c r="AD64" s="74"/>
      <c r="AE64" s="74"/>
      <c r="AF64" s="74"/>
      <c r="AG64" s="74"/>
      <c r="AH64" s="80"/>
      <c r="AI64" s="102">
        <f t="shared" si="3"/>
        <v>150</v>
      </c>
      <c r="AJ64" s="106">
        <v>0</v>
      </c>
      <c r="AK64" s="76" t="e">
        <f t="shared" si="1"/>
        <v>#DIV/0!</v>
      </c>
      <c r="AL64" s="110" t="s">
        <v>216</v>
      </c>
    </row>
    <row r="65" spans="1:38" ht="15.75" customHeight="1" x14ac:dyDescent="0.2">
      <c r="A65" s="62">
        <v>53</v>
      </c>
      <c r="B65" s="63" t="s">
        <v>256</v>
      </c>
      <c r="C65" s="70" t="s">
        <v>185</v>
      </c>
      <c r="D65" s="71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>
        <f>9*6</f>
        <v>54</v>
      </c>
      <c r="T65" s="72"/>
      <c r="U65" s="72"/>
      <c r="V65" s="72"/>
      <c r="W65" s="72">
        <f>2*12</f>
        <v>24</v>
      </c>
      <c r="X65" s="72">
        <f>6*12</f>
        <v>72</v>
      </c>
      <c r="Y65" s="74"/>
      <c r="Z65" s="72"/>
      <c r="AA65" s="74"/>
      <c r="AB65" s="72"/>
      <c r="AC65" s="72"/>
      <c r="AD65" s="72"/>
      <c r="AE65" s="72"/>
      <c r="AF65" s="72"/>
      <c r="AG65" s="72"/>
      <c r="AH65" s="75"/>
      <c r="AI65" s="102">
        <f t="shared" si="3"/>
        <v>150</v>
      </c>
      <c r="AJ65" s="106"/>
      <c r="AK65" s="76" t="e">
        <f t="shared" si="1"/>
        <v>#DIV/0!</v>
      </c>
      <c r="AL65" s="110" t="s">
        <v>216</v>
      </c>
    </row>
    <row r="66" spans="1:38" ht="15.75" customHeight="1" x14ac:dyDescent="0.2">
      <c r="A66" s="77">
        <v>54</v>
      </c>
      <c r="B66" s="81" t="s">
        <v>241</v>
      </c>
      <c r="C66" s="70" t="s">
        <v>187</v>
      </c>
      <c r="D66" s="71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>
        <f>1*6</f>
        <v>6</v>
      </c>
      <c r="T66" s="72"/>
      <c r="U66" s="72">
        <f>14*6</f>
        <v>84</v>
      </c>
      <c r="V66" s="72"/>
      <c r="W66" s="72"/>
      <c r="X66" s="72">
        <f>5*12</f>
        <v>60</v>
      </c>
      <c r="Y66" s="74"/>
      <c r="Z66" s="72"/>
      <c r="AA66" s="74"/>
      <c r="AB66" s="72"/>
      <c r="AC66" s="74"/>
      <c r="AD66" s="74"/>
      <c r="AE66" s="74"/>
      <c r="AF66" s="74"/>
      <c r="AG66" s="74"/>
      <c r="AH66" s="80"/>
      <c r="AI66" s="102">
        <f t="shared" si="3"/>
        <v>150</v>
      </c>
      <c r="AJ66" s="106"/>
      <c r="AK66" s="76" t="e">
        <f t="shared" si="1"/>
        <v>#DIV/0!</v>
      </c>
      <c r="AL66" s="110" t="s">
        <v>216</v>
      </c>
    </row>
    <row r="67" spans="1:38" ht="15.75" customHeight="1" x14ac:dyDescent="0.2">
      <c r="A67" s="77">
        <v>55</v>
      </c>
      <c r="B67" s="81" t="s">
        <v>299</v>
      </c>
      <c r="C67" s="70" t="s">
        <v>154</v>
      </c>
      <c r="D67" s="71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4"/>
      <c r="Z67" s="72"/>
      <c r="AA67" s="74"/>
      <c r="AB67" s="72"/>
      <c r="AC67" s="387" t="s">
        <v>300</v>
      </c>
      <c r="AD67" s="388"/>
      <c r="AE67" s="388"/>
      <c r="AF67" s="388"/>
      <c r="AG67" s="388"/>
      <c r="AH67" s="388"/>
      <c r="AI67" s="102">
        <f t="shared" si="3"/>
        <v>0</v>
      </c>
      <c r="AJ67" s="106"/>
      <c r="AK67" s="76" t="e">
        <f t="shared" si="1"/>
        <v>#DIV/0!</v>
      </c>
      <c r="AL67" s="110" t="s">
        <v>216</v>
      </c>
    </row>
    <row r="68" spans="1:38" ht="15.75" customHeight="1" x14ac:dyDescent="0.2">
      <c r="A68" s="62">
        <v>56</v>
      </c>
      <c r="B68" s="63" t="s">
        <v>301</v>
      </c>
      <c r="C68" s="70" t="s">
        <v>178</v>
      </c>
      <c r="D68" s="78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>
        <f>3*6</f>
        <v>18</v>
      </c>
      <c r="T68" s="73"/>
      <c r="U68" s="73">
        <f>4*6</f>
        <v>24</v>
      </c>
      <c r="V68" s="73"/>
      <c r="W68" s="73">
        <f>4*12</f>
        <v>48</v>
      </c>
      <c r="X68" s="73">
        <f>5*12</f>
        <v>60</v>
      </c>
      <c r="Y68" s="73"/>
      <c r="Z68" s="73"/>
      <c r="AA68" s="73"/>
      <c r="AB68" s="73"/>
      <c r="AC68" s="73"/>
      <c r="AD68" s="73"/>
      <c r="AE68" s="73"/>
      <c r="AF68" s="73"/>
      <c r="AG68" s="73"/>
      <c r="AH68" s="82"/>
      <c r="AI68" s="102">
        <f t="shared" si="3"/>
        <v>150</v>
      </c>
      <c r="AJ68" s="106">
        <v>0</v>
      </c>
      <c r="AK68" s="76" t="e">
        <f t="shared" si="1"/>
        <v>#DIV/0!</v>
      </c>
      <c r="AL68" s="110" t="s">
        <v>216</v>
      </c>
    </row>
    <row r="69" spans="1:38" ht="15.75" customHeight="1" x14ac:dyDescent="0.2">
      <c r="A69" s="77">
        <v>57</v>
      </c>
      <c r="B69" s="81" t="s">
        <v>270</v>
      </c>
      <c r="C69" s="70" t="s">
        <v>188</v>
      </c>
      <c r="D69" s="78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387" t="s">
        <v>302</v>
      </c>
      <c r="AD69" s="388"/>
      <c r="AE69" s="388"/>
      <c r="AF69" s="388"/>
      <c r="AG69" s="388"/>
      <c r="AH69" s="388"/>
      <c r="AI69" s="102">
        <f t="shared" si="3"/>
        <v>0</v>
      </c>
      <c r="AJ69" s="106"/>
      <c r="AK69" s="76" t="e">
        <f t="shared" si="1"/>
        <v>#DIV/0!</v>
      </c>
      <c r="AL69" s="110" t="s">
        <v>216</v>
      </c>
    </row>
    <row r="70" spans="1:38" ht="15.75" customHeight="1" x14ac:dyDescent="0.2">
      <c r="A70" s="77">
        <v>58</v>
      </c>
      <c r="B70" s="63" t="s">
        <v>241</v>
      </c>
      <c r="C70" s="70" t="s">
        <v>230</v>
      </c>
      <c r="D70" s="78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>
        <f>11*6</f>
        <v>66</v>
      </c>
      <c r="T70" s="73"/>
      <c r="U70" s="73"/>
      <c r="V70" s="73"/>
      <c r="W70" s="73"/>
      <c r="X70" s="73">
        <f>7*12</f>
        <v>84</v>
      </c>
      <c r="Y70" s="73"/>
      <c r="Z70" s="73"/>
      <c r="AA70" s="73"/>
      <c r="AB70" s="73"/>
      <c r="AC70" s="73"/>
      <c r="AD70" s="73"/>
      <c r="AE70" s="73"/>
      <c r="AF70" s="73"/>
      <c r="AG70" s="73"/>
      <c r="AH70" s="82"/>
      <c r="AI70" s="102">
        <f t="shared" si="3"/>
        <v>150</v>
      </c>
      <c r="AJ70" s="106">
        <v>1</v>
      </c>
      <c r="AK70" s="76" t="e">
        <f t="shared" si="1"/>
        <v>#DIV/0!</v>
      </c>
      <c r="AL70" s="110" t="s">
        <v>216</v>
      </c>
    </row>
    <row r="71" spans="1:38" ht="15.75" customHeight="1" x14ac:dyDescent="0.2">
      <c r="A71" s="62">
        <v>59</v>
      </c>
      <c r="B71" s="81" t="s">
        <v>241</v>
      </c>
      <c r="C71" s="70" t="s">
        <v>234</v>
      </c>
      <c r="D71" s="78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>
        <f>19*6</f>
        <v>114</v>
      </c>
      <c r="V71" s="73"/>
      <c r="W71" s="73"/>
      <c r="X71" s="73">
        <f>3*12</f>
        <v>36</v>
      </c>
      <c r="Y71" s="73"/>
      <c r="Z71" s="73"/>
      <c r="AA71" s="73"/>
      <c r="AB71" s="73"/>
      <c r="AC71" s="73"/>
      <c r="AD71" s="73"/>
      <c r="AE71" s="73"/>
      <c r="AF71" s="73"/>
      <c r="AG71" s="73"/>
      <c r="AH71" s="82"/>
      <c r="AI71" s="102">
        <f t="shared" si="3"/>
        <v>150</v>
      </c>
      <c r="AJ71" s="106"/>
      <c r="AK71" s="76" t="e">
        <f t="shared" si="1"/>
        <v>#DIV/0!</v>
      </c>
      <c r="AL71" s="110" t="s">
        <v>216</v>
      </c>
    </row>
    <row r="72" spans="1:38" ht="15.75" customHeight="1" x14ac:dyDescent="0.2">
      <c r="A72" s="77">
        <v>60</v>
      </c>
      <c r="B72" s="81" t="s">
        <v>241</v>
      </c>
      <c r="C72" s="70" t="s">
        <v>233</v>
      </c>
      <c r="D72" s="78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>
        <f>15*6</f>
        <v>90</v>
      </c>
      <c r="V72" s="73"/>
      <c r="W72" s="73"/>
      <c r="X72" s="73">
        <f>5*12</f>
        <v>60</v>
      </c>
      <c r="Y72" s="73"/>
      <c r="Z72" s="73"/>
      <c r="AA72" s="73"/>
      <c r="AB72" s="73"/>
      <c r="AC72" s="73"/>
      <c r="AD72" s="73"/>
      <c r="AE72" s="73"/>
      <c r="AF72" s="73"/>
      <c r="AG72" s="73"/>
      <c r="AH72" s="82"/>
      <c r="AI72" s="102">
        <f t="shared" si="3"/>
        <v>150</v>
      </c>
      <c r="AJ72" s="106"/>
      <c r="AK72" s="76" t="e">
        <f t="shared" si="1"/>
        <v>#DIV/0!</v>
      </c>
      <c r="AL72" s="110" t="s">
        <v>216</v>
      </c>
    </row>
    <row r="73" spans="1:38" ht="15.75" customHeight="1" x14ac:dyDescent="0.2">
      <c r="A73" s="77">
        <v>61</v>
      </c>
      <c r="B73" s="63" t="s">
        <v>256</v>
      </c>
      <c r="C73" s="70" t="s">
        <v>229</v>
      </c>
      <c r="D73" s="78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>
        <f>6*6</f>
        <v>36</v>
      </c>
      <c r="T73" s="73"/>
      <c r="U73" s="73"/>
      <c r="V73" s="73"/>
      <c r="W73" s="73"/>
      <c r="X73" s="73">
        <f>5*12</f>
        <v>60</v>
      </c>
      <c r="Y73" s="73"/>
      <c r="Z73" s="73"/>
      <c r="AA73" s="73"/>
      <c r="AB73" s="73"/>
      <c r="AC73" s="387" t="s">
        <v>303</v>
      </c>
      <c r="AD73" s="388"/>
      <c r="AE73" s="388"/>
      <c r="AF73" s="388"/>
      <c r="AG73" s="388"/>
      <c r="AH73" s="388"/>
      <c r="AI73" s="102">
        <f t="shared" si="3"/>
        <v>96</v>
      </c>
      <c r="AJ73" s="106"/>
      <c r="AK73" s="76" t="e">
        <f t="shared" si="1"/>
        <v>#DIV/0!</v>
      </c>
      <c r="AL73" s="110" t="s">
        <v>216</v>
      </c>
    </row>
    <row r="74" spans="1:38" ht="15.75" customHeight="1" x14ac:dyDescent="0.2">
      <c r="A74" s="62">
        <v>62</v>
      </c>
      <c r="B74" s="81" t="s">
        <v>241</v>
      </c>
      <c r="C74" s="70" t="s">
        <v>228</v>
      </c>
      <c r="D74" s="78">
        <f>7*4</f>
        <v>28</v>
      </c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>
        <f>5*6</f>
        <v>30</v>
      </c>
      <c r="S74" s="73"/>
      <c r="T74" s="73"/>
      <c r="U74" s="73">
        <f>2*6</f>
        <v>12</v>
      </c>
      <c r="V74" s="73"/>
      <c r="W74" s="73"/>
      <c r="X74" s="73">
        <f>5*12</f>
        <v>60</v>
      </c>
      <c r="Y74" s="73"/>
      <c r="Z74" s="73"/>
      <c r="AA74" s="73"/>
      <c r="AB74" s="73"/>
      <c r="AC74" s="73"/>
      <c r="AD74" s="73"/>
      <c r="AE74" s="73"/>
      <c r="AF74" s="73">
        <f>1*6</f>
        <v>6</v>
      </c>
      <c r="AG74" s="73">
        <f>14</f>
        <v>14</v>
      </c>
      <c r="AH74" s="82"/>
      <c r="AI74" s="102">
        <f t="shared" si="3"/>
        <v>150</v>
      </c>
      <c r="AJ74" s="106">
        <v>22</v>
      </c>
      <c r="AK74" s="76">
        <f t="shared" si="1"/>
        <v>0.7857142857142857</v>
      </c>
      <c r="AL74" s="110" t="s">
        <v>216</v>
      </c>
    </row>
    <row r="75" spans="1:38" ht="15.75" customHeight="1" x14ac:dyDescent="0.2">
      <c r="A75" s="77">
        <v>63</v>
      </c>
      <c r="B75" s="81" t="s">
        <v>287</v>
      </c>
      <c r="C75" s="70" t="s">
        <v>227</v>
      </c>
      <c r="D75" s="78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>
        <f>1*6</f>
        <v>6</v>
      </c>
      <c r="V75" s="73"/>
      <c r="W75" s="73"/>
      <c r="X75" s="73"/>
      <c r="Y75" s="73"/>
      <c r="Z75" s="73"/>
      <c r="AA75" s="73"/>
      <c r="AB75" s="73"/>
      <c r="AC75" s="387" t="s">
        <v>297</v>
      </c>
      <c r="AD75" s="388"/>
      <c r="AE75" s="388"/>
      <c r="AF75" s="388"/>
      <c r="AG75" s="388"/>
      <c r="AH75" s="388"/>
      <c r="AI75" s="102">
        <f t="shared" si="3"/>
        <v>6</v>
      </c>
      <c r="AJ75" s="106"/>
      <c r="AK75" s="76" t="e">
        <f t="shared" si="1"/>
        <v>#DIV/0!</v>
      </c>
      <c r="AL75" s="110" t="s">
        <v>216</v>
      </c>
    </row>
    <row r="76" spans="1:38" ht="15.75" customHeight="1" x14ac:dyDescent="0.2">
      <c r="A76" s="77">
        <v>64</v>
      </c>
      <c r="B76" s="63" t="s">
        <v>247</v>
      </c>
      <c r="C76" s="70" t="s">
        <v>264</v>
      </c>
      <c r="D76" s="78">
        <f>12*4</f>
        <v>48</v>
      </c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>
        <f>7*6</f>
        <v>42</v>
      </c>
      <c r="S76" s="73"/>
      <c r="T76" s="73"/>
      <c r="U76" s="73"/>
      <c r="V76" s="73"/>
      <c r="W76" s="73"/>
      <c r="X76" s="73">
        <f>5*12</f>
        <v>60</v>
      </c>
      <c r="Y76" s="73"/>
      <c r="Z76" s="73"/>
      <c r="AA76" s="73"/>
      <c r="AB76" s="73"/>
      <c r="AC76" s="73"/>
      <c r="AD76" s="73"/>
      <c r="AE76" s="73"/>
      <c r="AF76" s="73"/>
      <c r="AG76" s="73"/>
      <c r="AH76" s="82"/>
      <c r="AI76" s="102">
        <f t="shared" si="3"/>
        <v>150</v>
      </c>
      <c r="AJ76" s="106">
        <v>38</v>
      </c>
      <c r="AK76" s="76">
        <f t="shared" si="1"/>
        <v>0.79166666666666663</v>
      </c>
      <c r="AL76" s="110" t="s">
        <v>216</v>
      </c>
    </row>
    <row r="77" spans="1:38" ht="15.75" customHeight="1" x14ac:dyDescent="0.2">
      <c r="A77" s="62">
        <v>65</v>
      </c>
      <c r="B77" s="81" t="s">
        <v>242</v>
      </c>
      <c r="C77" s="70" t="s">
        <v>251</v>
      </c>
      <c r="D77" s="78">
        <f>4*4</f>
        <v>16</v>
      </c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>
        <f>1*6</f>
        <v>6</v>
      </c>
      <c r="T77" s="73">
        <f>1*6</f>
        <v>6</v>
      </c>
      <c r="U77" s="73"/>
      <c r="V77" s="73"/>
      <c r="W77" s="73">
        <f>6*12</f>
        <v>72</v>
      </c>
      <c r="X77" s="73">
        <f>4*12</f>
        <v>48</v>
      </c>
      <c r="Y77" s="73"/>
      <c r="Z77" s="73"/>
      <c r="AA77" s="73"/>
      <c r="AB77" s="73"/>
      <c r="AC77" s="73"/>
      <c r="AD77" s="73"/>
      <c r="AE77" s="73"/>
      <c r="AF77" s="73"/>
      <c r="AG77" s="73">
        <f>2</f>
        <v>2</v>
      </c>
      <c r="AH77" s="82"/>
      <c r="AI77" s="102">
        <f t="shared" si="3"/>
        <v>150</v>
      </c>
      <c r="AJ77" s="106">
        <v>41</v>
      </c>
      <c r="AK77" s="76">
        <f t="shared" si="1"/>
        <v>2.5625</v>
      </c>
      <c r="AL77" s="110" t="s">
        <v>216</v>
      </c>
    </row>
    <row r="78" spans="1:38" ht="15.75" customHeight="1" x14ac:dyDescent="0.2">
      <c r="A78" s="77">
        <v>66</v>
      </c>
      <c r="B78" s="63" t="s">
        <v>252</v>
      </c>
      <c r="C78" s="70" t="s">
        <v>253</v>
      </c>
      <c r="D78" s="78">
        <f>24*4</f>
        <v>96</v>
      </c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>
        <f>1*6</f>
        <v>6</v>
      </c>
      <c r="AG78" s="73">
        <f>48</f>
        <v>48</v>
      </c>
      <c r="AH78" s="82"/>
      <c r="AI78" s="102">
        <f t="shared" si="3"/>
        <v>150</v>
      </c>
      <c r="AJ78" s="106">
        <v>85</v>
      </c>
      <c r="AK78" s="76">
        <f t="shared" ref="AK78:AK169" si="4">+AJ78/D78</f>
        <v>0.88541666666666663</v>
      </c>
      <c r="AL78" s="110" t="s">
        <v>216</v>
      </c>
    </row>
    <row r="79" spans="1:38" ht="15.75" customHeight="1" x14ac:dyDescent="0.2">
      <c r="A79" s="77">
        <v>67</v>
      </c>
      <c r="B79" s="81" t="s">
        <v>287</v>
      </c>
      <c r="C79" s="70" t="s">
        <v>262</v>
      </c>
      <c r="D79" s="78">
        <f>1*4</f>
        <v>4</v>
      </c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>
        <f>14*6</f>
        <v>84</v>
      </c>
      <c r="V79" s="73"/>
      <c r="W79" s="73"/>
      <c r="X79" s="73">
        <f>5*12</f>
        <v>60</v>
      </c>
      <c r="Y79" s="73"/>
      <c r="Z79" s="73"/>
      <c r="AA79" s="73"/>
      <c r="AB79" s="73"/>
      <c r="AC79" s="73"/>
      <c r="AD79" s="73"/>
      <c r="AE79" s="73"/>
      <c r="AF79" s="73"/>
      <c r="AG79" s="73">
        <f>2</f>
        <v>2</v>
      </c>
      <c r="AH79" s="82"/>
      <c r="AI79" s="102">
        <f t="shared" si="3"/>
        <v>150</v>
      </c>
      <c r="AJ79" s="106">
        <v>3</v>
      </c>
      <c r="AK79" s="76">
        <f t="shared" si="4"/>
        <v>0.75</v>
      </c>
      <c r="AL79" s="110" t="s">
        <v>216</v>
      </c>
    </row>
    <row r="80" spans="1:38" ht="15.75" customHeight="1" x14ac:dyDescent="0.2">
      <c r="A80" s="62">
        <v>68</v>
      </c>
      <c r="B80" s="81" t="s">
        <v>287</v>
      </c>
      <c r="C80" s="70" t="s">
        <v>266</v>
      </c>
      <c r="D80" s="78">
        <f>3*4</f>
        <v>12</v>
      </c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>
        <f>13*6</f>
        <v>78</v>
      </c>
      <c r="V80" s="73"/>
      <c r="W80" s="73"/>
      <c r="X80" s="73">
        <f>5*12</f>
        <v>60</v>
      </c>
      <c r="Y80" s="73"/>
      <c r="Z80" s="73"/>
      <c r="AA80" s="73"/>
      <c r="AB80" s="73"/>
      <c r="AC80" s="73"/>
      <c r="AD80" s="73"/>
      <c r="AE80" s="73"/>
      <c r="AF80" s="73"/>
      <c r="AG80" s="73"/>
      <c r="AH80" s="82"/>
      <c r="AI80" s="102">
        <f t="shared" si="3"/>
        <v>150</v>
      </c>
      <c r="AJ80" s="105">
        <v>1</v>
      </c>
      <c r="AK80" s="76">
        <f t="shared" si="4"/>
        <v>8.3333333333333329E-2</v>
      </c>
      <c r="AL80" s="110" t="s">
        <v>216</v>
      </c>
    </row>
    <row r="81" spans="1:38" ht="15.75" customHeight="1" x14ac:dyDescent="0.2">
      <c r="A81" s="77">
        <v>69</v>
      </c>
      <c r="B81" s="63" t="s">
        <v>241</v>
      </c>
      <c r="C81" s="70" t="s">
        <v>267</v>
      </c>
      <c r="D81" s="78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>
        <f>13*6</f>
        <v>78</v>
      </c>
      <c r="T81" s="73"/>
      <c r="U81" s="73"/>
      <c r="V81" s="73"/>
      <c r="W81" s="73"/>
      <c r="X81" s="73">
        <f>6*12</f>
        <v>72</v>
      </c>
      <c r="Y81" s="73"/>
      <c r="Z81" s="73"/>
      <c r="AA81" s="73"/>
      <c r="AB81" s="73"/>
      <c r="AC81" s="73"/>
      <c r="AD81" s="73"/>
      <c r="AE81" s="73"/>
      <c r="AF81" s="73"/>
      <c r="AG81" s="73"/>
      <c r="AH81" s="82"/>
      <c r="AI81" s="102">
        <f t="shared" si="3"/>
        <v>150</v>
      </c>
      <c r="AJ81" s="105"/>
      <c r="AK81" s="76" t="e">
        <f t="shared" si="4"/>
        <v>#DIV/0!</v>
      </c>
      <c r="AL81" s="110" t="s">
        <v>216</v>
      </c>
    </row>
    <row r="82" spans="1:38" ht="15.75" customHeight="1" x14ac:dyDescent="0.2">
      <c r="A82" s="77">
        <v>70</v>
      </c>
      <c r="B82" s="81" t="s">
        <v>241</v>
      </c>
      <c r="C82" s="70" t="s">
        <v>263</v>
      </c>
      <c r="D82" s="78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>
        <f>1*6</f>
        <v>6</v>
      </c>
      <c r="V82" s="73"/>
      <c r="W82" s="73"/>
      <c r="X82" s="73"/>
      <c r="Y82" s="73"/>
      <c r="Z82" s="73"/>
      <c r="AA82" s="73"/>
      <c r="AB82" s="73"/>
      <c r="AC82" s="387" t="s">
        <v>304</v>
      </c>
      <c r="AD82" s="388"/>
      <c r="AE82" s="388"/>
      <c r="AF82" s="388"/>
      <c r="AG82" s="388"/>
      <c r="AH82" s="388"/>
      <c r="AI82" s="102">
        <f t="shared" si="3"/>
        <v>6</v>
      </c>
      <c r="AJ82" s="105"/>
      <c r="AK82" s="76" t="e">
        <f t="shared" si="4"/>
        <v>#DIV/0!</v>
      </c>
      <c r="AL82" s="110" t="s">
        <v>216</v>
      </c>
    </row>
    <row r="83" spans="1:38" ht="15.75" customHeight="1" x14ac:dyDescent="0.2">
      <c r="A83" s="62">
        <v>71</v>
      </c>
      <c r="B83" s="81" t="s">
        <v>239</v>
      </c>
      <c r="C83" s="70" t="s">
        <v>268</v>
      </c>
      <c r="D83" s="78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>
        <f>13*6</f>
        <v>78</v>
      </c>
      <c r="T83" s="73"/>
      <c r="U83" s="73"/>
      <c r="V83" s="73"/>
      <c r="W83" s="73"/>
      <c r="X83" s="73">
        <f>6*12</f>
        <v>72</v>
      </c>
      <c r="Y83" s="73"/>
      <c r="Z83" s="73"/>
      <c r="AA83" s="73"/>
      <c r="AB83" s="73"/>
      <c r="AC83" s="73"/>
      <c r="AD83" s="73"/>
      <c r="AE83" s="73"/>
      <c r="AF83" s="73"/>
      <c r="AG83" s="73"/>
      <c r="AH83" s="82"/>
      <c r="AI83" s="102">
        <f t="shared" si="3"/>
        <v>150</v>
      </c>
      <c r="AJ83" s="107"/>
      <c r="AK83" s="76" t="e">
        <f t="shared" si="4"/>
        <v>#DIV/0!</v>
      </c>
      <c r="AL83" s="110" t="s">
        <v>216</v>
      </c>
    </row>
    <row r="84" spans="1:38" ht="15.75" customHeight="1" x14ac:dyDescent="0.2">
      <c r="A84" s="77">
        <v>72</v>
      </c>
      <c r="B84" s="63" t="s">
        <v>256</v>
      </c>
      <c r="C84" s="70" t="s">
        <v>273</v>
      </c>
      <c r="D84" s="78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>
        <f>13*6</f>
        <v>78</v>
      </c>
      <c r="T84" s="73"/>
      <c r="U84" s="73"/>
      <c r="V84" s="73"/>
      <c r="W84" s="73"/>
      <c r="X84" s="73">
        <f>6*12</f>
        <v>72</v>
      </c>
      <c r="Y84" s="73"/>
      <c r="Z84" s="73"/>
      <c r="AA84" s="73"/>
      <c r="AB84" s="73"/>
      <c r="AC84" s="73"/>
      <c r="AD84" s="73"/>
      <c r="AE84" s="73"/>
      <c r="AF84" s="73"/>
      <c r="AG84" s="73"/>
      <c r="AH84" s="82"/>
      <c r="AI84" s="102">
        <f t="shared" si="3"/>
        <v>150</v>
      </c>
      <c r="AJ84" s="106"/>
      <c r="AK84" s="76" t="e">
        <f t="shared" si="4"/>
        <v>#DIV/0!</v>
      </c>
      <c r="AL84" s="110" t="s">
        <v>216</v>
      </c>
    </row>
    <row r="85" spans="1:38" ht="15.75" customHeight="1" x14ac:dyDescent="0.2">
      <c r="A85" s="77">
        <v>73</v>
      </c>
      <c r="B85" s="81" t="s">
        <v>239</v>
      </c>
      <c r="C85" s="70" t="s">
        <v>265</v>
      </c>
      <c r="D85" s="78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>
        <f>12*6</f>
        <v>72</v>
      </c>
      <c r="T85" s="73"/>
      <c r="U85" s="73">
        <f>1*6</f>
        <v>6</v>
      </c>
      <c r="V85" s="73"/>
      <c r="W85" s="73"/>
      <c r="X85" s="73">
        <f>6*12</f>
        <v>72</v>
      </c>
      <c r="Y85" s="73"/>
      <c r="Z85" s="73"/>
      <c r="AA85" s="73"/>
      <c r="AB85" s="73"/>
      <c r="AC85" s="73"/>
      <c r="AD85" s="73"/>
      <c r="AE85" s="73"/>
      <c r="AF85" s="73"/>
      <c r="AG85" s="73"/>
      <c r="AH85" s="82"/>
      <c r="AI85" s="102">
        <f t="shared" si="3"/>
        <v>150</v>
      </c>
      <c r="AJ85" s="106"/>
      <c r="AK85" s="76" t="e">
        <f t="shared" si="4"/>
        <v>#DIV/0!</v>
      </c>
      <c r="AL85" s="110" t="s">
        <v>216</v>
      </c>
    </row>
    <row r="86" spans="1:38" ht="15.75" customHeight="1" x14ac:dyDescent="0.2">
      <c r="A86" s="62">
        <v>74</v>
      </c>
      <c r="B86" s="63" t="s">
        <v>256</v>
      </c>
      <c r="C86" s="70" t="s">
        <v>254</v>
      </c>
      <c r="D86" s="78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>
        <f>11*6</f>
        <v>66</v>
      </c>
      <c r="T86" s="73"/>
      <c r="U86" s="73"/>
      <c r="V86" s="73"/>
      <c r="W86" s="73"/>
      <c r="X86" s="73">
        <f>7*12</f>
        <v>84</v>
      </c>
      <c r="Y86" s="73"/>
      <c r="Z86" s="73"/>
      <c r="AA86" s="73"/>
      <c r="AB86" s="73"/>
      <c r="AC86" s="73"/>
      <c r="AD86" s="73"/>
      <c r="AE86" s="73"/>
      <c r="AF86" s="73"/>
      <c r="AG86" s="73"/>
      <c r="AH86" s="82"/>
      <c r="AI86" s="102">
        <f t="shared" si="3"/>
        <v>150</v>
      </c>
      <c r="AJ86" s="106">
        <v>0</v>
      </c>
      <c r="AK86" s="76" t="e">
        <f t="shared" si="4"/>
        <v>#DIV/0!</v>
      </c>
      <c r="AL86" s="110" t="s">
        <v>216</v>
      </c>
    </row>
    <row r="87" spans="1:38" ht="15.75" customHeight="1" x14ac:dyDescent="0.2">
      <c r="A87" s="77">
        <v>75</v>
      </c>
      <c r="B87" s="81" t="s">
        <v>241</v>
      </c>
      <c r="C87" s="70" t="s">
        <v>269</v>
      </c>
      <c r="D87" s="78">
        <f>5*4</f>
        <v>20</v>
      </c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>
        <f>2*6</f>
        <v>12</v>
      </c>
      <c r="T87" s="73"/>
      <c r="U87" s="73">
        <f>2*6</f>
        <v>12</v>
      </c>
      <c r="V87" s="73"/>
      <c r="W87" s="73"/>
      <c r="X87" s="73">
        <f>3*12</f>
        <v>36</v>
      </c>
      <c r="Y87" s="73"/>
      <c r="Z87" s="73"/>
      <c r="AA87" s="73"/>
      <c r="AB87" s="73"/>
      <c r="AC87" s="387" t="s">
        <v>305</v>
      </c>
      <c r="AD87" s="388"/>
      <c r="AE87" s="388"/>
      <c r="AF87" s="388"/>
      <c r="AG87" s="388"/>
      <c r="AH87" s="388"/>
      <c r="AI87" s="102">
        <f t="shared" si="3"/>
        <v>80</v>
      </c>
      <c r="AJ87" s="106">
        <v>43</v>
      </c>
      <c r="AK87" s="76">
        <f t="shared" si="4"/>
        <v>2.15</v>
      </c>
      <c r="AL87" s="110" t="s">
        <v>216</v>
      </c>
    </row>
    <row r="88" spans="1:38" ht="15.75" customHeight="1" x14ac:dyDescent="0.2">
      <c r="A88" s="77">
        <v>76</v>
      </c>
      <c r="B88" s="63" t="s">
        <v>244</v>
      </c>
      <c r="C88" s="70" t="s">
        <v>274</v>
      </c>
      <c r="D88" s="78">
        <f>25*4</f>
        <v>100</v>
      </c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>
        <f>50</f>
        <v>50</v>
      </c>
      <c r="AH88" s="82"/>
      <c r="AI88" s="102">
        <f t="shared" si="3"/>
        <v>150</v>
      </c>
      <c r="AJ88" s="106">
        <v>82</v>
      </c>
      <c r="AK88" s="76">
        <f t="shared" si="4"/>
        <v>0.82</v>
      </c>
      <c r="AL88" s="110" t="s">
        <v>216</v>
      </c>
    </row>
    <row r="89" spans="1:38" ht="15.75" customHeight="1" x14ac:dyDescent="0.2">
      <c r="A89" s="62">
        <v>77</v>
      </c>
      <c r="B89" s="81" t="s">
        <v>306</v>
      </c>
      <c r="C89" s="70" t="s">
        <v>275</v>
      </c>
      <c r="D89" s="78">
        <f>25*4</f>
        <v>100</v>
      </c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>
        <f>50</f>
        <v>50</v>
      </c>
      <c r="AH89" s="82"/>
      <c r="AI89" s="102">
        <f t="shared" si="3"/>
        <v>150</v>
      </c>
      <c r="AJ89" s="106">
        <v>165</v>
      </c>
      <c r="AK89" s="76">
        <f t="shared" si="4"/>
        <v>1.65</v>
      </c>
      <c r="AL89" s="110" t="s">
        <v>216</v>
      </c>
    </row>
    <row r="90" spans="1:38" ht="15.75" customHeight="1" x14ac:dyDescent="0.2">
      <c r="A90" s="77">
        <v>78</v>
      </c>
      <c r="B90" s="81" t="s">
        <v>239</v>
      </c>
      <c r="C90" s="70" t="s">
        <v>282</v>
      </c>
      <c r="D90" s="78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>
        <f>12*6</f>
        <v>72</v>
      </c>
      <c r="T90" s="73"/>
      <c r="U90" s="73">
        <f>1*6</f>
        <v>6</v>
      </c>
      <c r="V90" s="73"/>
      <c r="W90" s="73"/>
      <c r="X90" s="73">
        <f>6*12</f>
        <v>72</v>
      </c>
      <c r="Y90" s="73"/>
      <c r="Z90" s="73"/>
      <c r="AA90" s="73"/>
      <c r="AB90" s="73"/>
      <c r="AC90" s="73"/>
      <c r="AD90" s="73"/>
      <c r="AE90" s="73"/>
      <c r="AF90" s="73"/>
      <c r="AG90" s="73"/>
      <c r="AH90" s="82"/>
      <c r="AI90" s="102">
        <f t="shared" si="3"/>
        <v>150</v>
      </c>
      <c r="AJ90" s="106"/>
      <c r="AK90" s="76" t="e">
        <f t="shared" si="4"/>
        <v>#DIV/0!</v>
      </c>
      <c r="AL90" s="110" t="s">
        <v>216</v>
      </c>
    </row>
    <row r="91" spans="1:38" ht="15.75" customHeight="1" x14ac:dyDescent="0.2">
      <c r="A91" s="77">
        <v>79</v>
      </c>
      <c r="B91" s="63" t="s">
        <v>247</v>
      </c>
      <c r="C91" s="70" t="s">
        <v>276</v>
      </c>
      <c r="D91" s="78">
        <f>1*4</f>
        <v>4</v>
      </c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387" t="s">
        <v>307</v>
      </c>
      <c r="AD91" s="388"/>
      <c r="AE91" s="388"/>
      <c r="AF91" s="388"/>
      <c r="AG91" s="388"/>
      <c r="AH91" s="388"/>
      <c r="AI91" s="102">
        <f t="shared" si="3"/>
        <v>4</v>
      </c>
      <c r="AJ91" s="106">
        <v>3</v>
      </c>
      <c r="AK91" s="76">
        <f t="shared" si="4"/>
        <v>0.75</v>
      </c>
      <c r="AL91" s="110" t="s">
        <v>216</v>
      </c>
    </row>
    <row r="92" spans="1:38" ht="15.75" customHeight="1" x14ac:dyDescent="0.2">
      <c r="A92" s="62">
        <v>80</v>
      </c>
      <c r="B92" s="81" t="s">
        <v>239</v>
      </c>
      <c r="C92" s="70" t="s">
        <v>308</v>
      </c>
      <c r="D92" s="78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>
        <f>13*6</f>
        <v>78</v>
      </c>
      <c r="T92" s="73"/>
      <c r="U92" s="73"/>
      <c r="V92" s="73"/>
      <c r="W92" s="73"/>
      <c r="X92" s="73">
        <f>6*12</f>
        <v>72</v>
      </c>
      <c r="Y92" s="73"/>
      <c r="Z92" s="73"/>
      <c r="AA92" s="73"/>
      <c r="AB92" s="73"/>
      <c r="AC92" s="73"/>
      <c r="AD92" s="73"/>
      <c r="AE92" s="73"/>
      <c r="AF92" s="73"/>
      <c r="AG92" s="73"/>
      <c r="AH92" s="82"/>
      <c r="AI92" s="102">
        <f t="shared" si="3"/>
        <v>150</v>
      </c>
      <c r="AJ92" s="106"/>
      <c r="AK92" s="76" t="e">
        <f t="shared" si="4"/>
        <v>#DIV/0!</v>
      </c>
      <c r="AL92" s="110" t="s">
        <v>216</v>
      </c>
    </row>
    <row r="93" spans="1:38" ht="15.75" customHeight="1" x14ac:dyDescent="0.2">
      <c r="A93" s="77">
        <v>81</v>
      </c>
      <c r="B93" s="81" t="s">
        <v>242</v>
      </c>
      <c r="C93" s="70" t="s">
        <v>309</v>
      </c>
      <c r="D93" s="78">
        <f>4*4</f>
        <v>16</v>
      </c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>
        <f>1*6</f>
        <v>6</v>
      </c>
      <c r="U93" s="73"/>
      <c r="V93" s="73"/>
      <c r="W93" s="73">
        <f>6*12</f>
        <v>72</v>
      </c>
      <c r="X93" s="73">
        <f>4*12</f>
        <v>48</v>
      </c>
      <c r="Y93" s="73"/>
      <c r="Z93" s="73"/>
      <c r="AA93" s="73"/>
      <c r="AB93" s="73"/>
      <c r="AC93" s="73"/>
      <c r="AD93" s="73"/>
      <c r="AE93" s="73"/>
      <c r="AF93" s="73"/>
      <c r="AG93" s="73">
        <f>8</f>
        <v>8</v>
      </c>
      <c r="AH93" s="82"/>
      <c r="AI93" s="102">
        <f t="shared" si="3"/>
        <v>150</v>
      </c>
      <c r="AJ93" s="106">
        <v>58</v>
      </c>
      <c r="AK93" s="76">
        <f t="shared" si="4"/>
        <v>3.625</v>
      </c>
      <c r="AL93" s="110" t="s">
        <v>216</v>
      </c>
    </row>
    <row r="94" spans="1:38" ht="15.75" customHeight="1" x14ac:dyDescent="0.2">
      <c r="A94" s="77">
        <v>82</v>
      </c>
      <c r="B94" s="81" t="s">
        <v>241</v>
      </c>
      <c r="C94" s="70" t="s">
        <v>310</v>
      </c>
      <c r="D94" s="78">
        <f>9*4</f>
        <v>36</v>
      </c>
      <c r="E94" s="73"/>
      <c r="F94" s="73"/>
      <c r="G94" s="73"/>
      <c r="H94" s="73"/>
      <c r="I94" s="73"/>
      <c r="J94" s="73"/>
      <c r="K94" s="73"/>
      <c r="L94" s="73">
        <f>3*4</f>
        <v>12</v>
      </c>
      <c r="M94" s="73"/>
      <c r="N94" s="73"/>
      <c r="O94" s="73"/>
      <c r="P94" s="73"/>
      <c r="Q94" s="73"/>
      <c r="R94" s="73"/>
      <c r="S94" s="73">
        <f>4*6</f>
        <v>24</v>
      </c>
      <c r="T94" s="73"/>
      <c r="U94" s="73">
        <f>4*6</f>
        <v>24</v>
      </c>
      <c r="V94" s="73"/>
      <c r="W94" s="73"/>
      <c r="X94" s="73">
        <f>4*12</f>
        <v>48</v>
      </c>
      <c r="Y94" s="73"/>
      <c r="Z94" s="73"/>
      <c r="AA94" s="73"/>
      <c r="AB94" s="73"/>
      <c r="AC94" s="73"/>
      <c r="AD94" s="73"/>
      <c r="AE94" s="73"/>
      <c r="AF94" s="73"/>
      <c r="AG94" s="73">
        <f>6</f>
        <v>6</v>
      </c>
      <c r="AH94" s="82"/>
      <c r="AI94" s="102">
        <f t="shared" si="3"/>
        <v>150</v>
      </c>
      <c r="AJ94" s="106">
        <v>33</v>
      </c>
      <c r="AK94" s="76">
        <f t="shared" si="4"/>
        <v>0.91666666666666663</v>
      </c>
      <c r="AL94" s="110" t="s">
        <v>216</v>
      </c>
    </row>
    <row r="95" spans="1:38" ht="15.75" customHeight="1" x14ac:dyDescent="0.2">
      <c r="A95" s="62">
        <v>83</v>
      </c>
      <c r="B95" s="63" t="s">
        <v>241</v>
      </c>
      <c r="C95" s="70" t="s">
        <v>311</v>
      </c>
      <c r="D95" s="78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>
        <f>11*6</f>
        <v>66</v>
      </c>
      <c r="T95" s="73"/>
      <c r="U95" s="73"/>
      <c r="V95" s="73"/>
      <c r="W95" s="73"/>
      <c r="X95" s="73">
        <f>7*12</f>
        <v>84</v>
      </c>
      <c r="Y95" s="73"/>
      <c r="Z95" s="73"/>
      <c r="AA95" s="73"/>
      <c r="AB95" s="73"/>
      <c r="AC95" s="73"/>
      <c r="AD95" s="73"/>
      <c r="AE95" s="73"/>
      <c r="AF95" s="73"/>
      <c r="AG95" s="73"/>
      <c r="AH95" s="82"/>
      <c r="AI95" s="102">
        <f t="shared" si="3"/>
        <v>150</v>
      </c>
      <c r="AJ95" s="106"/>
      <c r="AK95" s="76" t="e">
        <f t="shared" si="4"/>
        <v>#DIV/0!</v>
      </c>
      <c r="AL95" s="110" t="s">
        <v>216</v>
      </c>
    </row>
    <row r="96" spans="1:38" ht="15.75" customHeight="1" x14ac:dyDescent="0.2">
      <c r="A96" s="77">
        <v>84</v>
      </c>
      <c r="B96" s="81" t="s">
        <v>241</v>
      </c>
      <c r="C96" s="70" t="s">
        <v>312</v>
      </c>
      <c r="D96" s="78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>
        <f>6*6</f>
        <v>36</v>
      </c>
      <c r="T96" s="73"/>
      <c r="U96" s="73">
        <f>7*6</f>
        <v>42</v>
      </c>
      <c r="V96" s="73"/>
      <c r="W96" s="73"/>
      <c r="X96" s="73">
        <f>6*12</f>
        <v>72</v>
      </c>
      <c r="Y96" s="73"/>
      <c r="Z96" s="73"/>
      <c r="AA96" s="73"/>
      <c r="AB96" s="73"/>
      <c r="AC96" s="73"/>
      <c r="AD96" s="73"/>
      <c r="AE96" s="73"/>
      <c r="AF96" s="73"/>
      <c r="AG96" s="73"/>
      <c r="AH96" s="82"/>
      <c r="AI96" s="102">
        <f t="shared" si="3"/>
        <v>150</v>
      </c>
      <c r="AJ96" s="106">
        <v>4</v>
      </c>
      <c r="AK96" s="76" t="e">
        <f t="shared" si="4"/>
        <v>#DIV/0!</v>
      </c>
      <c r="AL96" s="110" t="s">
        <v>216</v>
      </c>
    </row>
    <row r="97" spans="1:38" ht="15.75" customHeight="1" x14ac:dyDescent="0.2">
      <c r="A97" s="77">
        <v>85</v>
      </c>
      <c r="B97" s="63" t="s">
        <v>243</v>
      </c>
      <c r="C97" s="70" t="s">
        <v>313</v>
      </c>
      <c r="D97" s="78">
        <f>20*4</f>
        <v>80</v>
      </c>
      <c r="E97" s="73"/>
      <c r="F97" s="73"/>
      <c r="G97" s="73"/>
      <c r="H97" s="73"/>
      <c r="I97" s="73"/>
      <c r="J97" s="73"/>
      <c r="K97" s="73"/>
      <c r="L97" s="73">
        <f>10*4</f>
        <v>40</v>
      </c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>
        <f>30</f>
        <v>30</v>
      </c>
      <c r="AH97" s="82"/>
      <c r="AI97" s="102">
        <f t="shared" si="3"/>
        <v>150</v>
      </c>
      <c r="AJ97" s="106">
        <v>209</v>
      </c>
      <c r="AK97" s="76">
        <f t="shared" si="4"/>
        <v>2.6124999999999998</v>
      </c>
      <c r="AL97" s="110" t="s">
        <v>216</v>
      </c>
    </row>
    <row r="98" spans="1:38" ht="15.75" customHeight="1" x14ac:dyDescent="0.2">
      <c r="A98" s="62">
        <v>86</v>
      </c>
      <c r="B98" s="81" t="s">
        <v>242</v>
      </c>
      <c r="C98" s="70" t="s">
        <v>314</v>
      </c>
      <c r="D98" s="78">
        <f>4*4</f>
        <v>16</v>
      </c>
      <c r="E98" s="73"/>
      <c r="F98" s="73"/>
      <c r="G98" s="73"/>
      <c r="H98" s="73"/>
      <c r="I98" s="73"/>
      <c r="J98" s="73">
        <f>4*4</f>
        <v>16</v>
      </c>
      <c r="K98" s="73"/>
      <c r="L98" s="73"/>
      <c r="M98" s="73"/>
      <c r="N98" s="73"/>
      <c r="O98" s="73"/>
      <c r="P98" s="73"/>
      <c r="Q98" s="73"/>
      <c r="R98" s="73"/>
      <c r="S98" s="73">
        <f>1*6</f>
        <v>6</v>
      </c>
      <c r="T98" s="73"/>
      <c r="U98" s="73"/>
      <c r="V98" s="73"/>
      <c r="W98" s="73">
        <f>4*12</f>
        <v>48</v>
      </c>
      <c r="X98" s="73">
        <f>4*12</f>
        <v>48</v>
      </c>
      <c r="Y98" s="73"/>
      <c r="Z98" s="73"/>
      <c r="AA98" s="73"/>
      <c r="AB98" s="73"/>
      <c r="AC98" s="73"/>
      <c r="AD98" s="73"/>
      <c r="AE98" s="73"/>
      <c r="AF98" s="73"/>
      <c r="AG98" s="73">
        <f>16</f>
        <v>16</v>
      </c>
      <c r="AH98" s="82"/>
      <c r="AI98" s="102">
        <f t="shared" si="3"/>
        <v>150</v>
      </c>
      <c r="AJ98" s="106">
        <v>87</v>
      </c>
      <c r="AK98" s="76">
        <f t="shared" si="4"/>
        <v>5.4375</v>
      </c>
      <c r="AL98" s="110" t="s">
        <v>216</v>
      </c>
    </row>
    <row r="99" spans="1:38" ht="15.75" customHeight="1" x14ac:dyDescent="0.2">
      <c r="A99" s="77">
        <v>87</v>
      </c>
      <c r="B99" s="63" t="s">
        <v>242</v>
      </c>
      <c r="C99" s="70" t="s">
        <v>315</v>
      </c>
      <c r="D99" s="78">
        <f>5*4</f>
        <v>20</v>
      </c>
      <c r="E99" s="73"/>
      <c r="F99" s="73"/>
      <c r="G99" s="73"/>
      <c r="H99" s="73"/>
      <c r="I99" s="73"/>
      <c r="J99" s="73">
        <f>1*4</f>
        <v>4</v>
      </c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>
        <f>6*12</f>
        <v>72</v>
      </c>
      <c r="X99" s="73">
        <f>4*12</f>
        <v>48</v>
      </c>
      <c r="Y99" s="73"/>
      <c r="Z99" s="73"/>
      <c r="AA99" s="73"/>
      <c r="AB99" s="73"/>
      <c r="AC99" s="73"/>
      <c r="AD99" s="73"/>
      <c r="AE99" s="73"/>
      <c r="AF99" s="73"/>
      <c r="AG99" s="73">
        <f>6</f>
        <v>6</v>
      </c>
      <c r="AH99" s="82"/>
      <c r="AI99" s="102">
        <f t="shared" si="3"/>
        <v>150</v>
      </c>
      <c r="AJ99" s="106">
        <v>63</v>
      </c>
      <c r="AK99" s="76">
        <f t="shared" si="4"/>
        <v>3.15</v>
      </c>
      <c r="AL99" s="110" t="s">
        <v>216</v>
      </c>
    </row>
    <row r="100" spans="1:38" ht="15.75" customHeight="1" x14ac:dyDescent="0.2">
      <c r="A100" s="77">
        <v>88</v>
      </c>
      <c r="B100" s="81" t="s">
        <v>284</v>
      </c>
      <c r="C100" s="70" t="s">
        <v>316</v>
      </c>
      <c r="D100" s="78">
        <f>6*4</f>
        <v>24</v>
      </c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>
        <f>5*6</f>
        <v>30</v>
      </c>
      <c r="T100" s="73"/>
      <c r="U100" s="73"/>
      <c r="V100" s="73"/>
      <c r="W100" s="73">
        <f>8*12</f>
        <v>96</v>
      </c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82"/>
      <c r="AI100" s="102">
        <f t="shared" si="3"/>
        <v>150</v>
      </c>
      <c r="AJ100" s="106">
        <v>9</v>
      </c>
      <c r="AK100" s="76">
        <f t="shared" si="4"/>
        <v>0.375</v>
      </c>
      <c r="AL100" s="110" t="s">
        <v>216</v>
      </c>
    </row>
    <row r="101" spans="1:38" ht="15.75" customHeight="1" x14ac:dyDescent="0.2">
      <c r="A101" s="62">
        <v>89</v>
      </c>
      <c r="B101" s="81" t="s">
        <v>317</v>
      </c>
      <c r="C101" s="70" t="s">
        <v>318</v>
      </c>
      <c r="D101" s="78">
        <f>4*4</f>
        <v>16</v>
      </c>
      <c r="E101" s="73"/>
      <c r="F101" s="73"/>
      <c r="G101" s="73">
        <f>3*4</f>
        <v>12</v>
      </c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>
        <f>2*2</f>
        <v>4</v>
      </c>
      <c r="S101" s="73">
        <f>2*4</f>
        <v>8</v>
      </c>
      <c r="T101" s="73"/>
      <c r="U101" s="73">
        <f>3*6</f>
        <v>18</v>
      </c>
      <c r="V101" s="73"/>
      <c r="W101" s="73"/>
      <c r="X101" s="73">
        <f>6*12</f>
        <v>72</v>
      </c>
      <c r="Y101" s="73"/>
      <c r="Z101" s="73"/>
      <c r="AA101" s="73"/>
      <c r="AB101" s="73"/>
      <c r="AC101" s="73"/>
      <c r="AD101" s="73"/>
      <c r="AE101" s="73"/>
      <c r="AF101" s="73"/>
      <c r="AG101" s="73">
        <f>20</f>
        <v>20</v>
      </c>
      <c r="AH101" s="82"/>
      <c r="AI101" s="102">
        <f t="shared" si="3"/>
        <v>150</v>
      </c>
      <c r="AJ101" s="106">
        <v>10</v>
      </c>
      <c r="AK101" s="76">
        <f t="shared" si="4"/>
        <v>0.625</v>
      </c>
      <c r="AL101" s="110" t="s">
        <v>216</v>
      </c>
    </row>
    <row r="102" spans="1:38" ht="15.75" customHeight="1" x14ac:dyDescent="0.2">
      <c r="A102" s="77">
        <v>90</v>
      </c>
      <c r="B102" s="63" t="s">
        <v>245</v>
      </c>
      <c r="C102" s="70" t="s">
        <v>319</v>
      </c>
      <c r="D102" s="78">
        <f>15*4</f>
        <v>60</v>
      </c>
      <c r="E102" s="73"/>
      <c r="F102" s="73"/>
      <c r="G102" s="73"/>
      <c r="H102" s="73"/>
      <c r="I102" s="73"/>
      <c r="J102" s="73"/>
      <c r="K102" s="73"/>
      <c r="L102" s="73">
        <f>15*4</f>
        <v>60</v>
      </c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>
        <f>1*6</f>
        <v>6</v>
      </c>
      <c r="AG102" s="73">
        <f>24</f>
        <v>24</v>
      </c>
      <c r="AH102" s="82"/>
      <c r="AI102" s="102">
        <f t="shared" si="3"/>
        <v>150</v>
      </c>
      <c r="AJ102" s="106">
        <v>117</v>
      </c>
      <c r="AK102" s="76">
        <f t="shared" si="4"/>
        <v>1.95</v>
      </c>
      <c r="AL102" s="110" t="s">
        <v>216</v>
      </c>
    </row>
    <row r="103" spans="1:38" ht="15.75" customHeight="1" x14ac:dyDescent="0.2">
      <c r="A103" s="77">
        <v>91</v>
      </c>
      <c r="B103" s="81" t="s">
        <v>241</v>
      </c>
      <c r="C103" s="70" t="s">
        <v>320</v>
      </c>
      <c r="D103" s="78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>
        <f>1*6</f>
        <v>6</v>
      </c>
      <c r="T103" s="73"/>
      <c r="U103" s="73">
        <f>12*6</f>
        <v>72</v>
      </c>
      <c r="V103" s="73"/>
      <c r="W103" s="73"/>
      <c r="X103" s="73">
        <f>6*12</f>
        <v>72</v>
      </c>
      <c r="Y103" s="73"/>
      <c r="Z103" s="73"/>
      <c r="AA103" s="73"/>
      <c r="AB103" s="73"/>
      <c r="AC103" s="73"/>
      <c r="AD103" s="73"/>
      <c r="AE103" s="73"/>
      <c r="AF103" s="73"/>
      <c r="AG103" s="73"/>
      <c r="AH103" s="82"/>
      <c r="AI103" s="102">
        <f t="shared" si="3"/>
        <v>150</v>
      </c>
      <c r="AJ103" s="106">
        <v>1</v>
      </c>
      <c r="AK103" s="76" t="e">
        <f t="shared" si="4"/>
        <v>#DIV/0!</v>
      </c>
      <c r="AL103" s="110" t="s">
        <v>216</v>
      </c>
    </row>
    <row r="104" spans="1:38" ht="15.75" customHeight="1" x14ac:dyDescent="0.2">
      <c r="A104" s="62">
        <v>92</v>
      </c>
      <c r="B104" s="81" t="s">
        <v>241</v>
      </c>
      <c r="C104" s="70" t="s">
        <v>321</v>
      </c>
      <c r="D104" s="78">
        <f>3*4</f>
        <v>12</v>
      </c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>
        <f>3*6</f>
        <v>18</v>
      </c>
      <c r="T104" s="73"/>
      <c r="U104" s="73">
        <f>14*6</f>
        <v>84</v>
      </c>
      <c r="V104" s="73"/>
      <c r="W104" s="73"/>
      <c r="X104" s="73">
        <f>3*12</f>
        <v>36</v>
      </c>
      <c r="Y104" s="73"/>
      <c r="Z104" s="73"/>
      <c r="AA104" s="73"/>
      <c r="AB104" s="73"/>
      <c r="AC104" s="73"/>
      <c r="AD104" s="73"/>
      <c r="AE104" s="73"/>
      <c r="AF104" s="73"/>
      <c r="AG104" s="73"/>
      <c r="AH104" s="82"/>
      <c r="AI104" s="102">
        <f t="shared" si="3"/>
        <v>150</v>
      </c>
      <c r="AJ104" s="106">
        <v>28</v>
      </c>
      <c r="AK104" s="76">
        <f t="shared" si="4"/>
        <v>2.3333333333333335</v>
      </c>
      <c r="AL104" s="110" t="s">
        <v>216</v>
      </c>
    </row>
    <row r="105" spans="1:38" ht="15.75" customHeight="1" x14ac:dyDescent="0.2">
      <c r="A105" s="77">
        <v>93</v>
      </c>
      <c r="B105" s="81" t="s">
        <v>284</v>
      </c>
      <c r="C105" s="70" t="s">
        <v>322</v>
      </c>
      <c r="D105" s="78">
        <f>3*4</f>
        <v>12</v>
      </c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>
        <f>7*6</f>
        <v>42</v>
      </c>
      <c r="T105" s="73"/>
      <c r="U105" s="73">
        <f>4*6</f>
        <v>24</v>
      </c>
      <c r="V105" s="73"/>
      <c r="W105" s="73">
        <f>6*12</f>
        <v>72</v>
      </c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82"/>
      <c r="AI105" s="102">
        <f t="shared" si="3"/>
        <v>150</v>
      </c>
      <c r="AJ105" s="106">
        <v>18</v>
      </c>
      <c r="AK105" s="76">
        <f t="shared" si="4"/>
        <v>1.5</v>
      </c>
      <c r="AL105" s="110" t="s">
        <v>216</v>
      </c>
    </row>
    <row r="106" spans="1:38" ht="15.75" customHeight="1" x14ac:dyDescent="0.2">
      <c r="A106" s="77">
        <v>94</v>
      </c>
      <c r="B106" s="63" t="s">
        <v>247</v>
      </c>
      <c r="C106" s="70" t="s">
        <v>323</v>
      </c>
      <c r="D106" s="78">
        <f>23*4</f>
        <v>92</v>
      </c>
      <c r="E106" s="73"/>
      <c r="F106" s="73"/>
      <c r="G106" s="73"/>
      <c r="H106" s="73"/>
      <c r="I106" s="73"/>
      <c r="J106" s="73"/>
      <c r="K106" s="73"/>
      <c r="L106" s="73">
        <f>3*4</f>
        <v>12</v>
      </c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>
        <f>46</f>
        <v>46</v>
      </c>
      <c r="AH106" s="82"/>
      <c r="AI106" s="102">
        <f t="shared" si="3"/>
        <v>150</v>
      </c>
      <c r="AJ106" s="106">
        <v>173</v>
      </c>
      <c r="AK106" s="76">
        <f t="shared" si="4"/>
        <v>1.8804347826086956</v>
      </c>
      <c r="AL106" s="110" t="s">
        <v>216</v>
      </c>
    </row>
    <row r="107" spans="1:38" ht="15.75" customHeight="1" x14ac:dyDescent="0.2">
      <c r="A107" s="62">
        <v>95</v>
      </c>
      <c r="B107" s="81" t="s">
        <v>242</v>
      </c>
      <c r="C107" s="70" t="s">
        <v>324</v>
      </c>
      <c r="D107" s="78">
        <f>1*4</f>
        <v>4</v>
      </c>
      <c r="E107" s="73"/>
      <c r="F107" s="73"/>
      <c r="G107" s="73"/>
      <c r="H107" s="73"/>
      <c r="I107" s="73"/>
      <c r="J107" s="73">
        <f>3*4</f>
        <v>12</v>
      </c>
      <c r="K107" s="73"/>
      <c r="L107" s="73"/>
      <c r="M107" s="73"/>
      <c r="N107" s="73"/>
      <c r="O107" s="73"/>
      <c r="P107" s="73"/>
      <c r="Q107" s="73"/>
      <c r="R107" s="73"/>
      <c r="S107" s="73">
        <f>1*6</f>
        <v>6</v>
      </c>
      <c r="T107" s="73">
        <f>3*6</f>
        <v>18</v>
      </c>
      <c r="U107" s="73"/>
      <c r="V107" s="73"/>
      <c r="W107" s="73">
        <f>5*12</f>
        <v>60</v>
      </c>
      <c r="X107" s="73">
        <f>4*12</f>
        <v>48</v>
      </c>
      <c r="Y107" s="73"/>
      <c r="Z107" s="73"/>
      <c r="AA107" s="73"/>
      <c r="AB107" s="73"/>
      <c r="AC107" s="73"/>
      <c r="AD107" s="73"/>
      <c r="AE107" s="73"/>
      <c r="AF107" s="73"/>
      <c r="AG107" s="73">
        <f>2</f>
        <v>2</v>
      </c>
      <c r="AH107" s="82"/>
      <c r="AI107" s="102">
        <f t="shared" si="3"/>
        <v>150</v>
      </c>
      <c r="AJ107" s="106">
        <v>18</v>
      </c>
      <c r="AK107" s="76">
        <f t="shared" si="4"/>
        <v>4.5</v>
      </c>
      <c r="AL107" s="110" t="s">
        <v>216</v>
      </c>
    </row>
    <row r="108" spans="1:38" ht="15.75" customHeight="1" x14ac:dyDescent="0.2">
      <c r="A108" s="77">
        <v>96</v>
      </c>
      <c r="B108" s="81" t="s">
        <v>242</v>
      </c>
      <c r="C108" s="70" t="s">
        <v>325</v>
      </c>
      <c r="D108" s="78">
        <f>3*4</f>
        <v>12</v>
      </c>
      <c r="E108" s="73"/>
      <c r="F108" s="73"/>
      <c r="G108" s="73"/>
      <c r="H108" s="73"/>
      <c r="I108" s="73"/>
      <c r="J108" s="73">
        <f>3*4</f>
        <v>12</v>
      </c>
      <c r="K108" s="73"/>
      <c r="L108" s="73"/>
      <c r="M108" s="73"/>
      <c r="N108" s="73"/>
      <c r="O108" s="73"/>
      <c r="P108" s="73"/>
      <c r="Q108" s="73"/>
      <c r="R108" s="73"/>
      <c r="S108" s="73"/>
      <c r="T108" s="73">
        <f>1*6</f>
        <v>6</v>
      </c>
      <c r="U108" s="73"/>
      <c r="V108" s="73"/>
      <c r="W108" s="73">
        <f>5*12</f>
        <v>60</v>
      </c>
      <c r="X108" s="73">
        <f>4*12</f>
        <v>48</v>
      </c>
      <c r="Y108" s="73"/>
      <c r="Z108" s="73"/>
      <c r="AA108" s="73"/>
      <c r="AB108" s="73"/>
      <c r="AC108" s="73"/>
      <c r="AD108" s="73"/>
      <c r="AE108" s="73"/>
      <c r="AF108" s="73"/>
      <c r="AG108" s="73">
        <f>12</f>
        <v>12</v>
      </c>
      <c r="AH108" s="82"/>
      <c r="AI108" s="102">
        <f t="shared" si="3"/>
        <v>150</v>
      </c>
      <c r="AJ108" s="106">
        <v>49</v>
      </c>
      <c r="AK108" s="76">
        <f t="shared" si="4"/>
        <v>4.083333333333333</v>
      </c>
      <c r="AL108" s="110" t="s">
        <v>216</v>
      </c>
    </row>
    <row r="109" spans="1:38" ht="15.75" customHeight="1" x14ac:dyDescent="0.2">
      <c r="A109" s="77">
        <v>97</v>
      </c>
      <c r="B109" s="63" t="s">
        <v>256</v>
      </c>
      <c r="C109" s="70" t="s">
        <v>326</v>
      </c>
      <c r="D109" s="78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>
        <f>13*6</f>
        <v>78</v>
      </c>
      <c r="T109" s="73"/>
      <c r="U109" s="73"/>
      <c r="V109" s="73"/>
      <c r="W109" s="73"/>
      <c r="X109" s="73">
        <f>6*12</f>
        <v>72</v>
      </c>
      <c r="Y109" s="73"/>
      <c r="Z109" s="73"/>
      <c r="AA109" s="73"/>
      <c r="AB109" s="73"/>
      <c r="AC109" s="73"/>
      <c r="AD109" s="73"/>
      <c r="AE109" s="73"/>
      <c r="AF109" s="73"/>
      <c r="AG109" s="73"/>
      <c r="AH109" s="82"/>
      <c r="AI109" s="102">
        <f t="shared" si="3"/>
        <v>150</v>
      </c>
      <c r="AJ109" s="106"/>
      <c r="AK109" s="76" t="e">
        <f t="shared" si="4"/>
        <v>#DIV/0!</v>
      </c>
      <c r="AL109" s="110" t="s">
        <v>216</v>
      </c>
    </row>
    <row r="110" spans="1:38" ht="15.75" customHeight="1" x14ac:dyDescent="0.2">
      <c r="A110" s="62">
        <v>98</v>
      </c>
      <c r="B110" s="81" t="s">
        <v>287</v>
      </c>
      <c r="C110" s="70" t="s">
        <v>327</v>
      </c>
      <c r="D110" s="78">
        <f>3*4</f>
        <v>12</v>
      </c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>
        <f>12*6</f>
        <v>72</v>
      </c>
      <c r="V110" s="73"/>
      <c r="W110" s="73"/>
      <c r="X110" s="73">
        <f>5*12</f>
        <v>60</v>
      </c>
      <c r="Y110" s="73"/>
      <c r="Z110" s="73"/>
      <c r="AA110" s="73"/>
      <c r="AB110" s="73"/>
      <c r="AC110" s="73"/>
      <c r="AD110" s="73"/>
      <c r="AE110" s="73"/>
      <c r="AF110" s="73">
        <f>1*6</f>
        <v>6</v>
      </c>
      <c r="AG110" s="73"/>
      <c r="AH110" s="82"/>
      <c r="AI110" s="102">
        <f t="shared" si="3"/>
        <v>150</v>
      </c>
      <c r="AJ110" s="106">
        <v>2</v>
      </c>
      <c r="AK110" s="76">
        <f t="shared" si="4"/>
        <v>0.16666666666666666</v>
      </c>
      <c r="AL110" s="110" t="s">
        <v>216</v>
      </c>
    </row>
    <row r="111" spans="1:38" ht="15.75" customHeight="1" x14ac:dyDescent="0.2">
      <c r="A111" s="77">
        <v>99</v>
      </c>
      <c r="B111" s="81" t="s">
        <v>241</v>
      </c>
      <c r="C111" s="70" t="s">
        <v>328</v>
      </c>
      <c r="D111" s="78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>
        <f>13*6</f>
        <v>78</v>
      </c>
      <c r="T111" s="73"/>
      <c r="U111" s="73"/>
      <c r="V111" s="73"/>
      <c r="W111" s="73"/>
      <c r="X111" s="73">
        <f>6*12</f>
        <v>72</v>
      </c>
      <c r="Y111" s="73"/>
      <c r="Z111" s="73"/>
      <c r="AA111" s="73"/>
      <c r="AB111" s="73"/>
      <c r="AC111" s="73"/>
      <c r="AD111" s="73"/>
      <c r="AE111" s="73"/>
      <c r="AF111" s="73"/>
      <c r="AG111" s="73"/>
      <c r="AH111" s="82"/>
      <c r="AI111" s="102">
        <f t="shared" si="3"/>
        <v>150</v>
      </c>
      <c r="AJ111" s="106"/>
      <c r="AK111" s="76" t="e">
        <f t="shared" si="4"/>
        <v>#DIV/0!</v>
      </c>
      <c r="AL111" s="110" t="s">
        <v>216</v>
      </c>
    </row>
    <row r="112" spans="1:38" ht="15.75" customHeight="1" x14ac:dyDescent="0.2">
      <c r="A112" s="77">
        <v>100</v>
      </c>
      <c r="B112" s="63" t="s">
        <v>245</v>
      </c>
      <c r="C112" s="70" t="s">
        <v>329</v>
      </c>
      <c r="D112" s="78">
        <v>86</v>
      </c>
      <c r="E112" s="73"/>
      <c r="F112" s="73"/>
      <c r="G112" s="73"/>
      <c r="H112" s="73"/>
      <c r="I112" s="73"/>
      <c r="J112" s="73"/>
      <c r="K112" s="73"/>
      <c r="L112" s="73">
        <v>30</v>
      </c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>
        <f>34</f>
        <v>34</v>
      </c>
      <c r="AH112" s="82"/>
      <c r="AI112" s="102">
        <f t="shared" si="3"/>
        <v>150</v>
      </c>
      <c r="AJ112" s="106">
        <v>86</v>
      </c>
      <c r="AK112" s="76">
        <f t="shared" si="4"/>
        <v>1</v>
      </c>
      <c r="AL112" s="110" t="s">
        <v>216</v>
      </c>
    </row>
    <row r="113" spans="1:38" ht="15.75" customHeight="1" x14ac:dyDescent="0.2">
      <c r="A113" s="62">
        <v>101</v>
      </c>
      <c r="B113" s="81" t="s">
        <v>241</v>
      </c>
      <c r="C113" s="70" t="s">
        <v>330</v>
      </c>
      <c r="D113" s="78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>
        <f>13*6</f>
        <v>78</v>
      </c>
      <c r="T113" s="73"/>
      <c r="U113" s="73"/>
      <c r="V113" s="73"/>
      <c r="W113" s="73"/>
      <c r="X113" s="73">
        <f>6*12</f>
        <v>72</v>
      </c>
      <c r="Y113" s="73"/>
      <c r="Z113" s="73"/>
      <c r="AA113" s="73"/>
      <c r="AB113" s="73"/>
      <c r="AC113" s="73"/>
      <c r="AD113" s="73"/>
      <c r="AE113" s="73"/>
      <c r="AF113" s="73"/>
      <c r="AG113" s="73"/>
      <c r="AH113" s="82"/>
      <c r="AI113" s="102">
        <f t="shared" si="3"/>
        <v>150</v>
      </c>
      <c r="AJ113" s="106"/>
      <c r="AK113" s="76" t="e">
        <f t="shared" si="4"/>
        <v>#DIV/0!</v>
      </c>
      <c r="AL113" s="110" t="s">
        <v>216</v>
      </c>
    </row>
    <row r="114" spans="1:38" ht="15.75" customHeight="1" x14ac:dyDescent="0.2">
      <c r="A114" s="77">
        <v>102</v>
      </c>
      <c r="B114" s="63" t="s">
        <v>240</v>
      </c>
      <c r="C114" s="70" t="s">
        <v>331</v>
      </c>
      <c r="D114" s="78">
        <f>6*4</f>
        <v>24</v>
      </c>
      <c r="E114" s="73"/>
      <c r="F114" s="73"/>
      <c r="G114" s="73">
        <f>3*4</f>
        <v>12</v>
      </c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>
        <f>4*2</f>
        <v>8</v>
      </c>
      <c r="S114" s="73">
        <f>4*4</f>
        <v>16</v>
      </c>
      <c r="T114" s="73"/>
      <c r="U114" s="73">
        <f>5*6</f>
        <v>30</v>
      </c>
      <c r="V114" s="73"/>
      <c r="W114" s="73"/>
      <c r="X114" s="73">
        <f>5*12</f>
        <v>60</v>
      </c>
      <c r="Y114" s="73"/>
      <c r="Z114" s="73"/>
      <c r="AA114" s="73"/>
      <c r="AB114" s="73"/>
      <c r="AC114" s="73"/>
      <c r="AD114" s="73"/>
      <c r="AE114" s="73"/>
      <c r="AF114" s="73"/>
      <c r="AG114" s="73"/>
      <c r="AH114" s="82"/>
      <c r="AI114" s="102">
        <f t="shared" si="3"/>
        <v>150</v>
      </c>
      <c r="AJ114" s="106">
        <v>62</v>
      </c>
      <c r="AK114" s="76">
        <f t="shared" si="4"/>
        <v>2.5833333333333335</v>
      </c>
      <c r="AL114" s="110" t="s">
        <v>216</v>
      </c>
    </row>
    <row r="115" spans="1:38" ht="15.75" customHeight="1" x14ac:dyDescent="0.2">
      <c r="A115" s="77">
        <v>103</v>
      </c>
      <c r="B115" s="81" t="s">
        <v>287</v>
      </c>
      <c r="C115" s="70" t="s">
        <v>332</v>
      </c>
      <c r="D115" s="78">
        <f>2*4</f>
        <v>8</v>
      </c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>
        <f>11*6</f>
        <v>66</v>
      </c>
      <c r="V115" s="73"/>
      <c r="W115" s="73">
        <f>1*12</f>
        <v>12</v>
      </c>
      <c r="X115" s="73">
        <f>5*12</f>
        <v>60</v>
      </c>
      <c r="Y115" s="73"/>
      <c r="Z115" s="73"/>
      <c r="AA115" s="73"/>
      <c r="AB115" s="73"/>
      <c r="AC115" s="73"/>
      <c r="AD115" s="73"/>
      <c r="AE115" s="73"/>
      <c r="AF115" s="73"/>
      <c r="AG115" s="73">
        <f>4</f>
        <v>4</v>
      </c>
      <c r="AH115" s="82"/>
      <c r="AI115" s="102">
        <f t="shared" si="3"/>
        <v>150</v>
      </c>
      <c r="AJ115" s="106">
        <v>8</v>
      </c>
      <c r="AK115" s="76">
        <f t="shared" si="4"/>
        <v>1</v>
      </c>
      <c r="AL115" s="110" t="s">
        <v>216</v>
      </c>
    </row>
    <row r="116" spans="1:38" ht="15.75" customHeight="1" x14ac:dyDescent="0.2">
      <c r="A116" s="62">
        <v>104</v>
      </c>
      <c r="B116" s="81" t="s">
        <v>242</v>
      </c>
      <c r="C116" s="70" t="s">
        <v>333</v>
      </c>
      <c r="D116" s="78">
        <f>1*4</f>
        <v>4</v>
      </c>
      <c r="E116" s="73"/>
      <c r="F116" s="73"/>
      <c r="G116" s="73"/>
      <c r="H116" s="73"/>
      <c r="I116" s="73"/>
      <c r="J116" s="73">
        <f>4*4</f>
        <v>16</v>
      </c>
      <c r="K116" s="73"/>
      <c r="L116" s="73"/>
      <c r="M116" s="73"/>
      <c r="N116" s="73"/>
      <c r="O116" s="73"/>
      <c r="P116" s="73"/>
      <c r="Q116" s="73"/>
      <c r="R116" s="73"/>
      <c r="S116" s="73">
        <f>2*6</f>
        <v>12</v>
      </c>
      <c r="T116" s="73">
        <f>1*6</f>
        <v>6</v>
      </c>
      <c r="U116" s="73"/>
      <c r="V116" s="73"/>
      <c r="W116" s="73">
        <f>5*12</f>
        <v>60</v>
      </c>
      <c r="X116" s="73">
        <f>4*12</f>
        <v>48</v>
      </c>
      <c r="Y116" s="73"/>
      <c r="Z116" s="73"/>
      <c r="AA116" s="73"/>
      <c r="AB116" s="73"/>
      <c r="AC116" s="73"/>
      <c r="AD116" s="73"/>
      <c r="AE116" s="73"/>
      <c r="AF116" s="73"/>
      <c r="AG116" s="73">
        <f>4</f>
        <v>4</v>
      </c>
      <c r="AH116" s="82"/>
      <c r="AI116" s="102">
        <f t="shared" si="3"/>
        <v>150</v>
      </c>
      <c r="AJ116" s="106">
        <v>23</v>
      </c>
      <c r="AK116" s="76">
        <f t="shared" si="4"/>
        <v>5.75</v>
      </c>
      <c r="AL116" s="110" t="s">
        <v>216</v>
      </c>
    </row>
    <row r="117" spans="1:38" ht="15.75" customHeight="1" x14ac:dyDescent="0.2">
      <c r="A117" s="77">
        <v>105</v>
      </c>
      <c r="B117" s="63" t="s">
        <v>287</v>
      </c>
      <c r="C117" s="70" t="s">
        <v>334</v>
      </c>
      <c r="D117" s="78">
        <f>2*4</f>
        <v>8</v>
      </c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>
        <f>11*6</f>
        <v>66</v>
      </c>
      <c r="V117" s="73"/>
      <c r="W117" s="73">
        <f>1*12</f>
        <v>12</v>
      </c>
      <c r="X117" s="73">
        <f>5*12</f>
        <v>60</v>
      </c>
      <c r="Y117" s="73"/>
      <c r="Z117" s="73"/>
      <c r="AA117" s="73"/>
      <c r="AB117" s="73"/>
      <c r="AC117" s="73"/>
      <c r="AD117" s="73"/>
      <c r="AE117" s="73"/>
      <c r="AF117" s="73"/>
      <c r="AG117" s="73">
        <f>4</f>
        <v>4</v>
      </c>
      <c r="AH117" s="82"/>
      <c r="AI117" s="102">
        <f t="shared" si="3"/>
        <v>150</v>
      </c>
      <c r="AJ117" s="106">
        <v>7</v>
      </c>
      <c r="AK117" s="76">
        <f t="shared" si="4"/>
        <v>0.875</v>
      </c>
      <c r="AL117" s="110" t="s">
        <v>216</v>
      </c>
    </row>
    <row r="118" spans="1:38" ht="15.75" customHeight="1" x14ac:dyDescent="0.2">
      <c r="A118" s="77">
        <v>106</v>
      </c>
      <c r="B118" s="63" t="s">
        <v>247</v>
      </c>
      <c r="C118" s="70" t="s">
        <v>335</v>
      </c>
      <c r="D118" s="78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>
        <v>9</v>
      </c>
      <c r="R118" s="73"/>
      <c r="S118" s="73"/>
      <c r="T118" s="73"/>
      <c r="U118" s="73">
        <v>141</v>
      </c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82"/>
      <c r="AI118" s="102">
        <f t="shared" si="3"/>
        <v>150</v>
      </c>
      <c r="AJ118" s="106">
        <v>28</v>
      </c>
      <c r="AK118" s="76" t="e">
        <f t="shared" si="4"/>
        <v>#DIV/0!</v>
      </c>
      <c r="AL118" s="110" t="s">
        <v>216</v>
      </c>
    </row>
    <row r="119" spans="1:38" ht="15.75" customHeight="1" x14ac:dyDescent="0.2">
      <c r="A119" s="62">
        <v>107</v>
      </c>
      <c r="B119" s="81" t="s">
        <v>299</v>
      </c>
      <c r="C119" s="70" t="s">
        <v>336</v>
      </c>
      <c r="D119" s="86">
        <f>25*4</f>
        <v>100</v>
      </c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>
        <f>50</f>
        <v>50</v>
      </c>
      <c r="AH119" s="88"/>
      <c r="AI119" s="113">
        <f t="shared" ref="AI119:AI168" si="5">SUM(D119:AH119)</f>
        <v>150</v>
      </c>
      <c r="AJ119" s="108">
        <v>143</v>
      </c>
      <c r="AK119" s="89">
        <f t="shared" ref="AK119:AK168" si="6">+AJ119/D119</f>
        <v>1.43</v>
      </c>
      <c r="AL119" s="110" t="s">
        <v>216</v>
      </c>
    </row>
    <row r="120" spans="1:38" ht="15.75" customHeight="1" x14ac:dyDescent="0.2">
      <c r="A120" s="62">
        <v>108</v>
      </c>
      <c r="B120" s="63" t="s">
        <v>270</v>
      </c>
      <c r="C120" s="115" t="s">
        <v>217</v>
      </c>
      <c r="D120" s="117">
        <v>72</v>
      </c>
      <c r="E120" s="87"/>
      <c r="F120" s="87"/>
      <c r="G120" s="87"/>
      <c r="H120" s="87"/>
      <c r="I120" s="87">
        <v>18</v>
      </c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117">
        <v>60</v>
      </c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8"/>
      <c r="AI120" s="114">
        <f t="shared" si="5"/>
        <v>150</v>
      </c>
      <c r="AJ120" s="118">
        <v>16</v>
      </c>
      <c r="AK120" s="89">
        <f t="shared" si="6"/>
        <v>0.22222222222222221</v>
      </c>
      <c r="AL120" s="110" t="s">
        <v>191</v>
      </c>
    </row>
    <row r="121" spans="1:38" ht="15.75" customHeight="1" x14ac:dyDescent="0.2">
      <c r="A121" s="62">
        <v>109</v>
      </c>
      <c r="B121" s="81" t="s">
        <v>270</v>
      </c>
      <c r="C121" s="38" t="s">
        <v>218</v>
      </c>
      <c r="D121" s="117">
        <v>66</v>
      </c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117">
        <v>48</v>
      </c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8"/>
      <c r="AI121" s="114">
        <f t="shared" si="5"/>
        <v>114</v>
      </c>
      <c r="AJ121" s="118">
        <v>111</v>
      </c>
      <c r="AK121" s="89">
        <f t="shared" si="6"/>
        <v>1.6818181818181819</v>
      </c>
      <c r="AL121" s="110" t="s">
        <v>191</v>
      </c>
    </row>
    <row r="122" spans="1:38" ht="15.75" customHeight="1" x14ac:dyDescent="0.2">
      <c r="A122" s="62">
        <v>110</v>
      </c>
      <c r="B122" s="81" t="s">
        <v>270</v>
      </c>
      <c r="C122" s="38" t="s">
        <v>337</v>
      </c>
      <c r="D122" s="117">
        <v>90</v>
      </c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117">
        <v>60</v>
      </c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8"/>
      <c r="AI122" s="114">
        <f t="shared" si="5"/>
        <v>150</v>
      </c>
      <c r="AJ122" s="118">
        <v>208</v>
      </c>
      <c r="AK122" s="89">
        <f t="shared" si="6"/>
        <v>2.3111111111111109</v>
      </c>
      <c r="AL122" s="110" t="s">
        <v>191</v>
      </c>
    </row>
    <row r="123" spans="1:38" ht="15.75" customHeight="1" x14ac:dyDescent="0.2">
      <c r="A123" s="62">
        <v>111</v>
      </c>
      <c r="B123" s="81" t="s">
        <v>270</v>
      </c>
      <c r="C123" s="38" t="s">
        <v>277</v>
      </c>
      <c r="D123" s="117">
        <v>42</v>
      </c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117">
        <v>36</v>
      </c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8"/>
      <c r="AI123" s="114">
        <f t="shared" si="5"/>
        <v>78</v>
      </c>
      <c r="AJ123" s="118">
        <v>58</v>
      </c>
      <c r="AK123" s="89">
        <f t="shared" si="6"/>
        <v>1.3809523809523809</v>
      </c>
      <c r="AL123" s="110" t="s">
        <v>191</v>
      </c>
    </row>
    <row r="124" spans="1:38" ht="15.75" customHeight="1" x14ac:dyDescent="0.2">
      <c r="A124" s="62">
        <v>112</v>
      </c>
      <c r="B124" s="81" t="s">
        <v>270</v>
      </c>
      <c r="C124" s="115" t="s">
        <v>338</v>
      </c>
      <c r="D124" s="117">
        <v>126</v>
      </c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117">
        <v>24</v>
      </c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8"/>
      <c r="AI124" s="114">
        <f t="shared" si="5"/>
        <v>150</v>
      </c>
      <c r="AJ124" s="118">
        <v>229</v>
      </c>
      <c r="AK124" s="89">
        <f t="shared" si="6"/>
        <v>1.8174603174603174</v>
      </c>
      <c r="AL124" s="110" t="s">
        <v>191</v>
      </c>
    </row>
    <row r="125" spans="1:38" ht="15.75" customHeight="1" x14ac:dyDescent="0.2">
      <c r="A125" s="62">
        <v>113</v>
      </c>
      <c r="B125" s="81" t="s">
        <v>270</v>
      </c>
      <c r="C125" s="38" t="s">
        <v>278</v>
      </c>
      <c r="D125" s="117">
        <v>114</v>
      </c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117">
        <v>12</v>
      </c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8"/>
      <c r="AI125" s="114">
        <f t="shared" si="5"/>
        <v>126</v>
      </c>
      <c r="AJ125" s="118">
        <v>219</v>
      </c>
      <c r="AK125" s="89">
        <f t="shared" si="6"/>
        <v>1.9210526315789473</v>
      </c>
      <c r="AL125" s="110" t="s">
        <v>191</v>
      </c>
    </row>
    <row r="126" spans="1:38" ht="15.75" customHeight="1" x14ac:dyDescent="0.2">
      <c r="A126" s="62">
        <v>114</v>
      </c>
      <c r="B126" s="81" t="s">
        <v>270</v>
      </c>
      <c r="C126" s="38" t="s">
        <v>339</v>
      </c>
      <c r="D126" s="117">
        <v>138</v>
      </c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117">
        <v>12</v>
      </c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8"/>
      <c r="AI126" s="114">
        <f t="shared" si="5"/>
        <v>150</v>
      </c>
      <c r="AJ126" s="118">
        <v>326</v>
      </c>
      <c r="AK126" s="89">
        <f t="shared" si="6"/>
        <v>2.36231884057971</v>
      </c>
      <c r="AL126" s="110" t="s">
        <v>191</v>
      </c>
    </row>
    <row r="127" spans="1:38" ht="15.75" customHeight="1" x14ac:dyDescent="0.2">
      <c r="A127" s="62">
        <v>115</v>
      </c>
      <c r="B127" s="81" t="s">
        <v>270</v>
      </c>
      <c r="C127" s="38" t="s">
        <v>340</v>
      </c>
      <c r="D127" s="117">
        <v>90</v>
      </c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117">
        <v>60</v>
      </c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8"/>
      <c r="AI127" s="114">
        <f t="shared" si="5"/>
        <v>150</v>
      </c>
      <c r="AJ127" s="118">
        <v>263</v>
      </c>
      <c r="AK127" s="89">
        <f t="shared" si="6"/>
        <v>2.9222222222222221</v>
      </c>
      <c r="AL127" s="110" t="s">
        <v>191</v>
      </c>
    </row>
    <row r="128" spans="1:38" ht="15.75" customHeight="1" x14ac:dyDescent="0.2">
      <c r="A128" s="62">
        <v>116</v>
      </c>
      <c r="B128" s="81" t="s">
        <v>270</v>
      </c>
      <c r="C128" s="34" t="s">
        <v>341</v>
      </c>
      <c r="D128" s="117">
        <v>138</v>
      </c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117">
        <v>12</v>
      </c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8"/>
      <c r="AI128" s="114">
        <f t="shared" si="5"/>
        <v>150</v>
      </c>
      <c r="AJ128" s="118">
        <v>269</v>
      </c>
      <c r="AK128" s="89">
        <f t="shared" si="6"/>
        <v>1.9492753623188406</v>
      </c>
      <c r="AL128" s="110" t="s">
        <v>191</v>
      </c>
    </row>
    <row r="129" spans="1:38" ht="15.75" customHeight="1" x14ac:dyDescent="0.2">
      <c r="A129" s="62">
        <v>117</v>
      </c>
      <c r="B129" s="81" t="s">
        <v>270</v>
      </c>
      <c r="C129" s="34" t="s">
        <v>342</v>
      </c>
      <c r="D129" s="117">
        <v>138</v>
      </c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117">
        <v>12</v>
      </c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8"/>
      <c r="AI129" s="114">
        <f t="shared" si="5"/>
        <v>150</v>
      </c>
      <c r="AJ129" s="118">
        <v>110</v>
      </c>
      <c r="AK129" s="89">
        <f t="shared" si="6"/>
        <v>0.79710144927536231</v>
      </c>
      <c r="AL129" s="110" t="s">
        <v>191</v>
      </c>
    </row>
    <row r="130" spans="1:38" ht="15.75" customHeight="1" x14ac:dyDescent="0.2">
      <c r="A130" s="62">
        <v>118</v>
      </c>
      <c r="B130" s="81" t="s">
        <v>270</v>
      </c>
      <c r="C130" s="116" t="s">
        <v>343</v>
      </c>
      <c r="D130" s="117">
        <v>126</v>
      </c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117">
        <v>24</v>
      </c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8"/>
      <c r="AI130" s="114">
        <f t="shared" si="5"/>
        <v>150</v>
      </c>
      <c r="AJ130" s="118">
        <v>196</v>
      </c>
      <c r="AK130" s="89">
        <f t="shared" si="6"/>
        <v>1.5555555555555556</v>
      </c>
      <c r="AL130" s="110" t="s">
        <v>191</v>
      </c>
    </row>
    <row r="131" spans="1:38" ht="15.75" customHeight="1" x14ac:dyDescent="0.2">
      <c r="A131" s="62">
        <v>119</v>
      </c>
      <c r="B131" s="81" t="s">
        <v>270</v>
      </c>
      <c r="C131" s="116" t="s">
        <v>344</v>
      </c>
      <c r="D131" s="117">
        <v>126</v>
      </c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117">
        <v>24</v>
      </c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8"/>
      <c r="AI131" s="114">
        <f t="shared" si="5"/>
        <v>150</v>
      </c>
      <c r="AJ131" s="118">
        <v>240</v>
      </c>
      <c r="AK131" s="89">
        <f t="shared" si="6"/>
        <v>1.9047619047619047</v>
      </c>
      <c r="AL131" s="110" t="s">
        <v>191</v>
      </c>
    </row>
    <row r="132" spans="1:38" ht="15.75" customHeight="1" x14ac:dyDescent="0.2">
      <c r="A132" s="62">
        <v>120</v>
      </c>
      <c r="B132" s="81" t="s">
        <v>270</v>
      </c>
      <c r="C132" s="116" t="s">
        <v>345</v>
      </c>
      <c r="D132" s="117">
        <v>90</v>
      </c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117">
        <v>60</v>
      </c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8"/>
      <c r="AI132" s="114">
        <f t="shared" si="5"/>
        <v>150</v>
      </c>
      <c r="AJ132" s="118">
        <v>272</v>
      </c>
      <c r="AK132" s="89">
        <f t="shared" si="6"/>
        <v>3.0222222222222221</v>
      </c>
      <c r="AL132" s="110" t="s">
        <v>191</v>
      </c>
    </row>
    <row r="133" spans="1:38" ht="15.75" customHeight="1" x14ac:dyDescent="0.2">
      <c r="A133" s="62">
        <v>121</v>
      </c>
      <c r="B133" s="81" t="s">
        <v>270</v>
      </c>
      <c r="C133" s="37" t="s">
        <v>346</v>
      </c>
      <c r="D133" s="86">
        <v>6</v>
      </c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35">
        <v>144</v>
      </c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8"/>
      <c r="AI133" s="114">
        <f t="shared" si="5"/>
        <v>150</v>
      </c>
      <c r="AJ133" s="119">
        <v>120</v>
      </c>
      <c r="AK133" s="89">
        <f t="shared" si="6"/>
        <v>20</v>
      </c>
      <c r="AL133" s="110" t="s">
        <v>192</v>
      </c>
    </row>
    <row r="134" spans="1:38" ht="15.75" customHeight="1" x14ac:dyDescent="0.2">
      <c r="A134" s="62">
        <v>122</v>
      </c>
      <c r="B134" s="81" t="s">
        <v>270</v>
      </c>
      <c r="C134" s="37" t="s">
        <v>219</v>
      </c>
      <c r="D134" s="86">
        <v>6</v>
      </c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35">
        <v>144</v>
      </c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8"/>
      <c r="AI134" s="114">
        <f t="shared" si="5"/>
        <v>150</v>
      </c>
      <c r="AJ134" s="119">
        <v>95</v>
      </c>
      <c r="AK134" s="89">
        <f t="shared" si="6"/>
        <v>15.833333333333334</v>
      </c>
      <c r="AL134" s="110" t="s">
        <v>192</v>
      </c>
    </row>
    <row r="135" spans="1:38" ht="15.75" customHeight="1" x14ac:dyDescent="0.2">
      <c r="A135" s="62">
        <v>123</v>
      </c>
      <c r="B135" s="81" t="s">
        <v>270</v>
      </c>
      <c r="C135" s="37" t="s">
        <v>272</v>
      </c>
      <c r="D135" s="86">
        <v>6</v>
      </c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35">
        <v>144</v>
      </c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8"/>
      <c r="AI135" s="114">
        <f t="shared" si="5"/>
        <v>150</v>
      </c>
      <c r="AJ135" s="119">
        <v>164</v>
      </c>
      <c r="AK135" s="89">
        <f t="shared" si="6"/>
        <v>27.333333333333332</v>
      </c>
      <c r="AL135" s="110" t="s">
        <v>192</v>
      </c>
    </row>
    <row r="136" spans="1:38" ht="15.75" customHeight="1" x14ac:dyDescent="0.2">
      <c r="A136" s="62">
        <v>124</v>
      </c>
      <c r="B136" s="81" t="s">
        <v>270</v>
      </c>
      <c r="C136" s="37" t="s">
        <v>221</v>
      </c>
      <c r="D136" s="86">
        <v>6</v>
      </c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35">
        <v>144</v>
      </c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8"/>
      <c r="AI136" s="114">
        <f t="shared" si="5"/>
        <v>150</v>
      </c>
      <c r="AJ136" s="119">
        <v>33</v>
      </c>
      <c r="AK136" s="89">
        <f t="shared" si="6"/>
        <v>5.5</v>
      </c>
      <c r="AL136" s="110" t="s">
        <v>192</v>
      </c>
    </row>
    <row r="137" spans="1:38" ht="15.75" customHeight="1" x14ac:dyDescent="0.2">
      <c r="A137" s="62">
        <v>125</v>
      </c>
      <c r="B137" s="81" t="s">
        <v>270</v>
      </c>
      <c r="C137" s="37" t="s">
        <v>259</v>
      </c>
      <c r="D137" s="86"/>
      <c r="E137" s="87"/>
      <c r="F137" s="87"/>
      <c r="G137" s="87"/>
      <c r="H137" s="87"/>
      <c r="I137" s="87"/>
      <c r="J137" s="87">
        <v>18</v>
      </c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35">
        <v>42</v>
      </c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8"/>
      <c r="AI137" s="114">
        <f t="shared" si="5"/>
        <v>60</v>
      </c>
      <c r="AJ137" s="119">
        <v>21</v>
      </c>
      <c r="AK137" s="89" t="e">
        <f t="shared" si="6"/>
        <v>#DIV/0!</v>
      </c>
      <c r="AL137" s="110" t="s">
        <v>192</v>
      </c>
    </row>
    <row r="138" spans="1:38" ht="15.75" customHeight="1" x14ac:dyDescent="0.2">
      <c r="A138" s="62">
        <v>126</v>
      </c>
      <c r="B138" s="63" t="s">
        <v>348</v>
      </c>
      <c r="C138" s="37" t="s">
        <v>347</v>
      </c>
      <c r="D138" s="86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35">
        <v>150</v>
      </c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8"/>
      <c r="AI138" s="114">
        <f t="shared" si="5"/>
        <v>150</v>
      </c>
      <c r="AJ138" s="119">
        <v>7</v>
      </c>
      <c r="AK138" s="89" t="e">
        <f t="shared" si="6"/>
        <v>#DIV/0!</v>
      </c>
      <c r="AL138" s="110" t="s">
        <v>192</v>
      </c>
    </row>
    <row r="139" spans="1:38" ht="15.75" customHeight="1" x14ac:dyDescent="0.2">
      <c r="A139" s="62">
        <v>127</v>
      </c>
      <c r="B139" s="81" t="s">
        <v>270</v>
      </c>
      <c r="C139" s="39" t="s">
        <v>237</v>
      </c>
      <c r="D139" s="86">
        <v>90</v>
      </c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>
        <v>60</v>
      </c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8"/>
      <c r="AI139" s="114">
        <f t="shared" si="5"/>
        <v>150</v>
      </c>
      <c r="AJ139" s="119">
        <v>82</v>
      </c>
      <c r="AK139" s="89">
        <f t="shared" si="6"/>
        <v>0.91111111111111109</v>
      </c>
      <c r="AL139" s="110" t="s">
        <v>194</v>
      </c>
    </row>
    <row r="140" spans="1:38" ht="15.75" customHeight="1" x14ac:dyDescent="0.2">
      <c r="A140" s="62">
        <v>128</v>
      </c>
      <c r="B140" s="81" t="s">
        <v>270</v>
      </c>
      <c r="C140" s="34" t="s">
        <v>271</v>
      </c>
      <c r="D140" s="86">
        <v>90</v>
      </c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>
        <v>60</v>
      </c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8"/>
      <c r="AI140" s="114">
        <f t="shared" si="5"/>
        <v>150</v>
      </c>
      <c r="AJ140" s="119">
        <v>141</v>
      </c>
      <c r="AK140" s="89">
        <f t="shared" si="6"/>
        <v>1.5666666666666667</v>
      </c>
      <c r="AL140" s="110" t="s">
        <v>194</v>
      </c>
    </row>
    <row r="141" spans="1:38" ht="15.75" customHeight="1" x14ac:dyDescent="0.2">
      <c r="A141" s="62">
        <v>129</v>
      </c>
      <c r="B141" s="81" t="s">
        <v>270</v>
      </c>
      <c r="C141" s="34" t="s">
        <v>349</v>
      </c>
      <c r="D141" s="86">
        <v>90</v>
      </c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>
        <v>60</v>
      </c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8"/>
      <c r="AI141" s="114">
        <f t="shared" si="5"/>
        <v>150</v>
      </c>
      <c r="AJ141" s="119">
        <v>198</v>
      </c>
      <c r="AK141" s="89">
        <f t="shared" si="6"/>
        <v>2.2000000000000002</v>
      </c>
      <c r="AL141" s="110" t="s">
        <v>194</v>
      </c>
    </row>
    <row r="142" spans="1:38" ht="15.75" customHeight="1" x14ac:dyDescent="0.2">
      <c r="A142" s="62">
        <v>130</v>
      </c>
      <c r="B142" s="81" t="s">
        <v>270</v>
      </c>
      <c r="C142" s="39" t="s">
        <v>350</v>
      </c>
      <c r="D142" s="86">
        <v>90</v>
      </c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>
        <v>60</v>
      </c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8"/>
      <c r="AI142" s="114">
        <f t="shared" si="5"/>
        <v>150</v>
      </c>
      <c r="AJ142" s="121"/>
      <c r="AK142" s="89">
        <f t="shared" si="6"/>
        <v>0</v>
      </c>
      <c r="AL142" s="110" t="s">
        <v>220</v>
      </c>
    </row>
    <row r="143" spans="1:38" ht="15.75" customHeight="1" x14ac:dyDescent="0.2">
      <c r="A143" s="62">
        <v>131</v>
      </c>
      <c r="B143" s="81" t="s">
        <v>270</v>
      </c>
      <c r="C143" s="120" t="s">
        <v>279</v>
      </c>
      <c r="D143" s="36">
        <v>48</v>
      </c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35">
        <v>27</v>
      </c>
      <c r="T143" s="35"/>
      <c r="U143" s="35">
        <v>27</v>
      </c>
      <c r="V143" s="87"/>
      <c r="W143" s="35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8"/>
      <c r="AI143" s="114">
        <f t="shared" si="5"/>
        <v>102</v>
      </c>
      <c r="AJ143" s="119">
        <v>101</v>
      </c>
      <c r="AK143" s="89">
        <f t="shared" si="6"/>
        <v>2.1041666666666665</v>
      </c>
      <c r="AL143" s="110" t="s">
        <v>195</v>
      </c>
    </row>
    <row r="144" spans="1:38" ht="15.75" customHeight="1" x14ac:dyDescent="0.2">
      <c r="A144" s="62">
        <v>132</v>
      </c>
      <c r="B144" s="81" t="s">
        <v>270</v>
      </c>
      <c r="C144" s="120" t="s">
        <v>260</v>
      </c>
      <c r="D144" s="36">
        <v>24</v>
      </c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35">
        <v>63</v>
      </c>
      <c r="T144" s="35"/>
      <c r="U144" s="35">
        <v>63</v>
      </c>
      <c r="V144" s="87"/>
      <c r="W144" s="35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8"/>
      <c r="AI144" s="114">
        <f t="shared" si="5"/>
        <v>150</v>
      </c>
      <c r="AJ144" s="119">
        <v>46</v>
      </c>
      <c r="AK144" s="89">
        <f t="shared" si="6"/>
        <v>1.9166666666666667</v>
      </c>
      <c r="AL144" s="110" t="s">
        <v>195</v>
      </c>
    </row>
    <row r="145" spans="1:38" ht="15.75" customHeight="1" x14ac:dyDescent="0.2">
      <c r="A145" s="62">
        <v>133</v>
      </c>
      <c r="B145" s="81" t="s">
        <v>270</v>
      </c>
      <c r="C145" s="120" t="s">
        <v>351</v>
      </c>
      <c r="D145" s="36">
        <v>36</v>
      </c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35">
        <v>57</v>
      </c>
      <c r="T145" s="35"/>
      <c r="U145" s="35">
        <v>57</v>
      </c>
      <c r="V145" s="87"/>
      <c r="W145" s="35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8"/>
      <c r="AI145" s="114">
        <f t="shared" si="5"/>
        <v>150</v>
      </c>
      <c r="AJ145" s="119">
        <v>101</v>
      </c>
      <c r="AK145" s="89">
        <f t="shared" si="6"/>
        <v>2.8055555555555554</v>
      </c>
      <c r="AL145" s="110" t="s">
        <v>195</v>
      </c>
    </row>
    <row r="146" spans="1:38" ht="15.75" customHeight="1" x14ac:dyDescent="0.2">
      <c r="A146" s="62">
        <v>134</v>
      </c>
      <c r="B146" s="81" t="s">
        <v>270</v>
      </c>
      <c r="C146" s="120" t="s">
        <v>352</v>
      </c>
      <c r="D146" s="36">
        <v>48</v>
      </c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35">
        <v>51</v>
      </c>
      <c r="T146" s="35"/>
      <c r="U146" s="35">
        <v>51</v>
      </c>
      <c r="V146" s="87"/>
      <c r="W146" s="35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8"/>
      <c r="AI146" s="114">
        <f t="shared" si="5"/>
        <v>150</v>
      </c>
      <c r="AJ146" s="119">
        <v>117</v>
      </c>
      <c r="AK146" s="89">
        <f t="shared" si="6"/>
        <v>2.4375</v>
      </c>
      <c r="AL146" s="110" t="s">
        <v>195</v>
      </c>
    </row>
    <row r="147" spans="1:38" ht="15.75" customHeight="1" x14ac:dyDescent="0.2">
      <c r="A147" s="62">
        <v>135</v>
      </c>
      <c r="B147" s="81" t="s">
        <v>270</v>
      </c>
      <c r="C147" s="120" t="s">
        <v>280</v>
      </c>
      <c r="D147" s="36">
        <v>24</v>
      </c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35">
        <v>63</v>
      </c>
      <c r="T147" s="35"/>
      <c r="U147" s="35">
        <v>63</v>
      </c>
      <c r="V147" s="87"/>
      <c r="W147" s="35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8"/>
      <c r="AI147" s="114">
        <f t="shared" si="5"/>
        <v>150</v>
      </c>
      <c r="AJ147" s="119">
        <v>46</v>
      </c>
      <c r="AK147" s="89">
        <f t="shared" si="6"/>
        <v>1.9166666666666667</v>
      </c>
      <c r="AL147" s="110" t="s">
        <v>195</v>
      </c>
    </row>
    <row r="148" spans="1:38" ht="15.75" customHeight="1" x14ac:dyDescent="0.2">
      <c r="A148" s="62">
        <v>136</v>
      </c>
      <c r="B148" s="81" t="s">
        <v>270</v>
      </c>
      <c r="C148" s="120" t="s">
        <v>255</v>
      </c>
      <c r="D148" s="36">
        <v>144</v>
      </c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35">
        <v>3</v>
      </c>
      <c r="T148" s="35"/>
      <c r="U148" s="35">
        <v>3</v>
      </c>
      <c r="V148" s="87"/>
      <c r="W148" s="35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8"/>
      <c r="AI148" s="114">
        <f t="shared" si="5"/>
        <v>150</v>
      </c>
      <c r="AJ148" s="119">
        <v>242</v>
      </c>
      <c r="AK148" s="89">
        <f t="shared" si="6"/>
        <v>1.6805555555555556</v>
      </c>
      <c r="AL148" s="110" t="s">
        <v>195</v>
      </c>
    </row>
    <row r="149" spans="1:38" ht="15.75" customHeight="1" x14ac:dyDescent="0.2">
      <c r="A149" s="62">
        <v>137</v>
      </c>
      <c r="B149" s="81" t="s">
        <v>270</v>
      </c>
      <c r="C149" s="120" t="s">
        <v>353</v>
      </c>
      <c r="D149" s="36">
        <v>36</v>
      </c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35">
        <v>57</v>
      </c>
      <c r="T149" s="35"/>
      <c r="U149" s="35">
        <v>57</v>
      </c>
      <c r="V149" s="87"/>
      <c r="W149" s="35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8"/>
      <c r="AI149" s="114">
        <f t="shared" si="5"/>
        <v>150</v>
      </c>
      <c r="AJ149" s="119">
        <v>93</v>
      </c>
      <c r="AK149" s="89">
        <f t="shared" si="6"/>
        <v>2.5833333333333335</v>
      </c>
      <c r="AL149" s="110" t="s">
        <v>195</v>
      </c>
    </row>
    <row r="150" spans="1:38" ht="15.75" customHeight="1" x14ac:dyDescent="0.2">
      <c r="A150" s="62">
        <v>138</v>
      </c>
      <c r="B150" s="81" t="s">
        <v>270</v>
      </c>
      <c r="C150" s="120" t="s">
        <v>261</v>
      </c>
      <c r="D150" s="36">
        <v>36</v>
      </c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35">
        <v>57</v>
      </c>
      <c r="T150" s="35"/>
      <c r="U150" s="35">
        <v>57</v>
      </c>
      <c r="V150" s="87"/>
      <c r="W150" s="35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8"/>
      <c r="AI150" s="114">
        <f t="shared" si="5"/>
        <v>150</v>
      </c>
      <c r="AJ150" s="119">
        <v>149</v>
      </c>
      <c r="AK150" s="89">
        <f t="shared" si="6"/>
        <v>4.1388888888888893</v>
      </c>
      <c r="AL150" s="110" t="s">
        <v>195</v>
      </c>
    </row>
    <row r="151" spans="1:38" ht="15.75" customHeight="1" x14ac:dyDescent="0.2">
      <c r="A151" s="62">
        <v>139</v>
      </c>
      <c r="B151" s="81" t="s">
        <v>270</v>
      </c>
      <c r="C151" s="120" t="s">
        <v>354</v>
      </c>
      <c r="D151" s="36">
        <v>80</v>
      </c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35">
        <v>35</v>
      </c>
      <c r="T151" s="35"/>
      <c r="U151" s="35">
        <v>35</v>
      </c>
      <c r="V151" s="87"/>
      <c r="W151" s="35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8"/>
      <c r="AI151" s="114">
        <f t="shared" si="5"/>
        <v>150</v>
      </c>
      <c r="AJ151" s="118">
        <v>145</v>
      </c>
      <c r="AK151" s="89">
        <f t="shared" si="6"/>
        <v>1.8125</v>
      </c>
      <c r="AL151" s="110" t="s">
        <v>197</v>
      </c>
    </row>
    <row r="152" spans="1:38" ht="15.75" customHeight="1" x14ac:dyDescent="0.2">
      <c r="A152" s="62">
        <v>140</v>
      </c>
      <c r="B152" s="81" t="s">
        <v>270</v>
      </c>
      <c r="C152" s="120" t="s">
        <v>355</v>
      </c>
      <c r="D152" s="36">
        <v>80</v>
      </c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35">
        <v>35</v>
      </c>
      <c r="T152" s="35"/>
      <c r="U152" s="35">
        <v>35</v>
      </c>
      <c r="V152" s="87"/>
      <c r="W152" s="35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8"/>
      <c r="AI152" s="114">
        <f t="shared" si="5"/>
        <v>150</v>
      </c>
      <c r="AJ152" s="118">
        <v>163</v>
      </c>
      <c r="AK152" s="89">
        <f t="shared" si="6"/>
        <v>2.0375000000000001</v>
      </c>
      <c r="AL152" s="110" t="s">
        <v>196</v>
      </c>
    </row>
    <row r="153" spans="1:38" ht="15.75" customHeight="1" x14ac:dyDescent="0.2">
      <c r="A153" s="62">
        <v>141</v>
      </c>
      <c r="B153" s="81" t="s">
        <v>270</v>
      </c>
      <c r="C153" s="34" t="s">
        <v>222</v>
      </c>
      <c r="D153" s="41">
        <v>54</v>
      </c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35">
        <v>10</v>
      </c>
      <c r="T153" s="87"/>
      <c r="U153" s="35">
        <v>20</v>
      </c>
      <c r="V153" s="87"/>
      <c r="W153" s="35">
        <v>42</v>
      </c>
      <c r="X153" s="35">
        <v>24</v>
      </c>
      <c r="Y153" s="87"/>
      <c r="Z153" s="87"/>
      <c r="AA153" s="87"/>
      <c r="AB153" s="87"/>
      <c r="AC153" s="87"/>
      <c r="AD153" s="87"/>
      <c r="AE153" s="87"/>
      <c r="AF153" s="87"/>
      <c r="AG153" s="87"/>
      <c r="AH153" s="88"/>
      <c r="AI153" s="114">
        <f t="shared" si="5"/>
        <v>150</v>
      </c>
      <c r="AJ153" s="119">
        <v>173</v>
      </c>
      <c r="AK153" s="89">
        <f t="shared" si="6"/>
        <v>3.2037037037037037</v>
      </c>
      <c r="AL153" s="110" t="s">
        <v>198</v>
      </c>
    </row>
    <row r="154" spans="1:38" ht="15.75" customHeight="1" x14ac:dyDescent="0.2">
      <c r="A154" s="62">
        <v>142</v>
      </c>
      <c r="B154" s="81" t="s">
        <v>270</v>
      </c>
      <c r="C154" s="34" t="s">
        <v>356</v>
      </c>
      <c r="D154" s="41">
        <v>45</v>
      </c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35">
        <v>10</v>
      </c>
      <c r="T154" s="87"/>
      <c r="U154" s="35">
        <v>30</v>
      </c>
      <c r="V154" s="87"/>
      <c r="W154" s="35">
        <v>46</v>
      </c>
      <c r="X154" s="35">
        <v>19</v>
      </c>
      <c r="Y154" s="87"/>
      <c r="Z154" s="87"/>
      <c r="AA154" s="87"/>
      <c r="AB154" s="87"/>
      <c r="AC154" s="87"/>
      <c r="AD154" s="87"/>
      <c r="AE154" s="87"/>
      <c r="AF154" s="87"/>
      <c r="AG154" s="87"/>
      <c r="AH154" s="88"/>
      <c r="AI154" s="114">
        <f t="shared" si="5"/>
        <v>150</v>
      </c>
      <c r="AJ154" s="119">
        <v>133</v>
      </c>
      <c r="AK154" s="89">
        <f t="shared" si="6"/>
        <v>2.9555555555555557</v>
      </c>
      <c r="AL154" s="110" t="s">
        <v>198</v>
      </c>
    </row>
    <row r="155" spans="1:38" ht="15.75" customHeight="1" x14ac:dyDescent="0.2">
      <c r="A155" s="62">
        <v>143</v>
      </c>
      <c r="B155" s="81" t="s">
        <v>270</v>
      </c>
      <c r="C155" s="34" t="s">
        <v>357</v>
      </c>
      <c r="D155" s="41">
        <v>45</v>
      </c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35">
        <v>10</v>
      </c>
      <c r="T155" s="87"/>
      <c r="U155" s="35">
        <v>30</v>
      </c>
      <c r="V155" s="87"/>
      <c r="W155" s="35">
        <v>46</v>
      </c>
      <c r="X155" s="35">
        <v>19</v>
      </c>
      <c r="Y155" s="87"/>
      <c r="Z155" s="87"/>
      <c r="AA155" s="87"/>
      <c r="AB155" s="87"/>
      <c r="AC155" s="87"/>
      <c r="AD155" s="87"/>
      <c r="AE155" s="87"/>
      <c r="AF155" s="87"/>
      <c r="AG155" s="87"/>
      <c r="AH155" s="88"/>
      <c r="AI155" s="114">
        <f t="shared" si="5"/>
        <v>150</v>
      </c>
      <c r="AJ155" s="119">
        <v>77</v>
      </c>
      <c r="AK155" s="89">
        <f t="shared" si="6"/>
        <v>1.711111111111111</v>
      </c>
      <c r="AL155" s="110" t="s">
        <v>198</v>
      </c>
    </row>
    <row r="156" spans="1:38" ht="15.75" customHeight="1" x14ac:dyDescent="0.2">
      <c r="A156" s="62">
        <v>144</v>
      </c>
      <c r="B156" s="81" t="s">
        <v>270</v>
      </c>
      <c r="C156" s="34" t="s">
        <v>358</v>
      </c>
      <c r="D156" s="41">
        <v>45</v>
      </c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35">
        <v>15</v>
      </c>
      <c r="T156" s="87"/>
      <c r="U156" s="35">
        <v>25</v>
      </c>
      <c r="V156" s="87"/>
      <c r="W156" s="35">
        <v>40</v>
      </c>
      <c r="X156" s="35">
        <v>25</v>
      </c>
      <c r="Y156" s="87"/>
      <c r="Z156" s="87"/>
      <c r="AA156" s="87"/>
      <c r="AB156" s="87"/>
      <c r="AC156" s="87"/>
      <c r="AD156" s="87"/>
      <c r="AE156" s="87"/>
      <c r="AF156" s="87"/>
      <c r="AG156" s="87"/>
      <c r="AH156" s="88"/>
      <c r="AI156" s="114">
        <f t="shared" si="5"/>
        <v>150</v>
      </c>
      <c r="AJ156" s="119">
        <v>75</v>
      </c>
      <c r="AK156" s="89">
        <f t="shared" si="6"/>
        <v>1.6666666666666667</v>
      </c>
      <c r="AL156" s="110" t="s">
        <v>198</v>
      </c>
    </row>
    <row r="157" spans="1:38" ht="15.75" customHeight="1" x14ac:dyDescent="0.2">
      <c r="A157" s="62">
        <v>145</v>
      </c>
      <c r="B157" s="81" t="s">
        <v>270</v>
      </c>
      <c r="C157" s="34" t="s">
        <v>359</v>
      </c>
      <c r="D157" s="41">
        <v>90</v>
      </c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41">
        <v>60</v>
      </c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8"/>
      <c r="AI157" s="114">
        <f t="shared" si="5"/>
        <v>150</v>
      </c>
      <c r="AJ157" s="119">
        <v>104</v>
      </c>
      <c r="AK157" s="89">
        <f t="shared" si="6"/>
        <v>1.1555555555555554</v>
      </c>
      <c r="AL157" s="110" t="s">
        <v>225</v>
      </c>
    </row>
    <row r="158" spans="1:38" ht="15.75" customHeight="1" x14ac:dyDescent="0.2">
      <c r="A158" s="62">
        <v>146</v>
      </c>
      <c r="B158" s="81" t="s">
        <v>270</v>
      </c>
      <c r="C158" s="34" t="s">
        <v>360</v>
      </c>
      <c r="D158" s="41">
        <v>90</v>
      </c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41">
        <v>60</v>
      </c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8"/>
      <c r="AI158" s="114">
        <f t="shared" si="5"/>
        <v>150</v>
      </c>
      <c r="AJ158" s="119">
        <v>92</v>
      </c>
      <c r="AK158" s="89">
        <f t="shared" si="6"/>
        <v>1.0222222222222221</v>
      </c>
      <c r="AL158" s="110" t="s">
        <v>223</v>
      </c>
    </row>
    <row r="159" spans="1:38" ht="15.75" customHeight="1" x14ac:dyDescent="0.2">
      <c r="A159" s="62">
        <v>147</v>
      </c>
      <c r="B159" s="81" t="s">
        <v>270</v>
      </c>
      <c r="C159" s="34" t="s">
        <v>361</v>
      </c>
      <c r="D159" s="41">
        <v>90</v>
      </c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41">
        <v>60</v>
      </c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8"/>
      <c r="AI159" s="114">
        <f t="shared" si="5"/>
        <v>150</v>
      </c>
      <c r="AJ159" s="119">
        <v>107</v>
      </c>
      <c r="AK159" s="89">
        <f t="shared" si="6"/>
        <v>1.1888888888888889</v>
      </c>
      <c r="AL159" s="110" t="s">
        <v>224</v>
      </c>
    </row>
    <row r="160" spans="1:38" ht="15.75" customHeight="1" x14ac:dyDescent="0.2">
      <c r="A160" s="62">
        <v>148</v>
      </c>
      <c r="B160" s="81" t="s">
        <v>270</v>
      </c>
      <c r="C160" s="34" t="s">
        <v>362</v>
      </c>
      <c r="D160" s="86">
        <v>50</v>
      </c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>
        <v>50</v>
      </c>
      <c r="V160" s="87"/>
      <c r="W160" s="87">
        <v>50</v>
      </c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8"/>
      <c r="AI160" s="114">
        <f t="shared" si="5"/>
        <v>150</v>
      </c>
      <c r="AJ160" s="108">
        <v>132</v>
      </c>
      <c r="AK160" s="89">
        <f t="shared" si="6"/>
        <v>2.64</v>
      </c>
      <c r="AL160" s="110" t="s">
        <v>202</v>
      </c>
    </row>
    <row r="161" spans="1:38" ht="15.75" customHeight="1" x14ac:dyDescent="0.2">
      <c r="A161" s="62">
        <v>149</v>
      </c>
      <c r="B161" s="81" t="s">
        <v>270</v>
      </c>
      <c r="C161" s="34" t="s">
        <v>363</v>
      </c>
      <c r="D161" s="86">
        <v>50</v>
      </c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>
        <v>50</v>
      </c>
      <c r="V161" s="87"/>
      <c r="W161" s="87">
        <v>50</v>
      </c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8"/>
      <c r="AI161" s="114">
        <f t="shared" si="5"/>
        <v>150</v>
      </c>
      <c r="AJ161" s="108">
        <v>70</v>
      </c>
      <c r="AK161" s="89">
        <f t="shared" si="6"/>
        <v>1.4</v>
      </c>
      <c r="AL161" s="110" t="s">
        <v>202</v>
      </c>
    </row>
    <row r="162" spans="1:38" ht="15.75" customHeight="1" x14ac:dyDescent="0.2">
      <c r="A162" s="62">
        <v>150</v>
      </c>
      <c r="B162" s="81" t="s">
        <v>270</v>
      </c>
      <c r="C162" s="34" t="s">
        <v>364</v>
      </c>
      <c r="D162" s="86">
        <v>50</v>
      </c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>
        <v>50</v>
      </c>
      <c r="V162" s="87"/>
      <c r="W162" s="87">
        <v>50</v>
      </c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8"/>
      <c r="AI162" s="114">
        <f t="shared" si="5"/>
        <v>150</v>
      </c>
      <c r="AJ162" s="108">
        <v>131</v>
      </c>
      <c r="AK162" s="89">
        <f t="shared" si="6"/>
        <v>2.62</v>
      </c>
      <c r="AL162" s="110" t="s">
        <v>202</v>
      </c>
    </row>
    <row r="163" spans="1:38" ht="15.75" customHeight="1" x14ac:dyDescent="0.2">
      <c r="A163" s="62">
        <v>151</v>
      </c>
      <c r="B163" s="81" t="s">
        <v>270</v>
      </c>
      <c r="C163" s="122" t="s">
        <v>366</v>
      </c>
      <c r="D163" s="399" t="s">
        <v>367</v>
      </c>
      <c r="E163" s="388"/>
      <c r="F163" s="388"/>
      <c r="G163" s="388"/>
      <c r="H163" s="388"/>
      <c r="I163" s="388"/>
      <c r="J163" s="388"/>
      <c r="K163" s="388"/>
      <c r="L163" s="388"/>
      <c r="M163" s="388"/>
      <c r="N163" s="388"/>
      <c r="O163" s="388"/>
      <c r="P163" s="388"/>
      <c r="Q163" s="388"/>
      <c r="R163" s="388"/>
      <c r="S163" s="388"/>
      <c r="T163" s="388"/>
      <c r="U163" s="388"/>
      <c r="V163" s="388"/>
      <c r="W163" s="388"/>
      <c r="X163" s="388"/>
      <c r="Y163" s="388"/>
      <c r="Z163" s="388"/>
      <c r="AA163" s="388"/>
      <c r="AB163" s="388"/>
      <c r="AC163" s="388"/>
      <c r="AD163" s="388"/>
      <c r="AE163" s="388"/>
      <c r="AF163" s="388"/>
      <c r="AG163" s="388"/>
      <c r="AH163" s="400"/>
      <c r="AI163" s="114">
        <f t="shared" si="5"/>
        <v>0</v>
      </c>
      <c r="AJ163" s="108"/>
      <c r="AK163" s="89" t="e">
        <f t="shared" si="6"/>
        <v>#VALUE!</v>
      </c>
      <c r="AL163" s="110" t="s">
        <v>203</v>
      </c>
    </row>
    <row r="164" spans="1:38" ht="15.75" customHeight="1" x14ac:dyDescent="0.2">
      <c r="A164" s="62">
        <v>152</v>
      </c>
      <c r="B164" s="81" t="s">
        <v>270</v>
      </c>
      <c r="C164" s="122" t="s">
        <v>365</v>
      </c>
      <c r="D164" s="86">
        <v>60</v>
      </c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>
        <v>24</v>
      </c>
      <c r="V164" s="87"/>
      <c r="W164" s="87">
        <v>36</v>
      </c>
      <c r="X164" s="87">
        <v>24</v>
      </c>
      <c r="Y164" s="87"/>
      <c r="Z164" s="87"/>
      <c r="AA164" s="87"/>
      <c r="AB164" s="87"/>
      <c r="AC164" s="87"/>
      <c r="AD164" s="87"/>
      <c r="AE164" s="87"/>
      <c r="AF164" s="87"/>
      <c r="AG164" s="87"/>
      <c r="AH164" s="88">
        <v>6</v>
      </c>
      <c r="AI164" s="114">
        <f t="shared" si="5"/>
        <v>150</v>
      </c>
      <c r="AJ164" s="108">
        <v>138</v>
      </c>
      <c r="AK164" s="89">
        <f t="shared" si="6"/>
        <v>2.2999999999999998</v>
      </c>
      <c r="AL164" s="110" t="s">
        <v>203</v>
      </c>
    </row>
    <row r="165" spans="1:38" ht="15.75" customHeight="1" x14ac:dyDescent="0.2">
      <c r="A165" s="62">
        <v>153</v>
      </c>
      <c r="B165" s="81" t="s">
        <v>270</v>
      </c>
      <c r="C165" s="122" t="s">
        <v>226</v>
      </c>
      <c r="D165" s="86">
        <v>78</v>
      </c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>
        <v>30</v>
      </c>
      <c r="V165" s="87"/>
      <c r="W165" s="87">
        <v>24</v>
      </c>
      <c r="X165" s="87"/>
      <c r="Y165" s="87"/>
      <c r="Z165" s="87"/>
      <c r="AA165" s="87"/>
      <c r="AB165" s="87"/>
      <c r="AC165" s="87"/>
      <c r="AD165" s="87"/>
      <c r="AE165" s="87">
        <v>12</v>
      </c>
      <c r="AF165" s="87"/>
      <c r="AG165" s="87"/>
      <c r="AH165" s="88">
        <v>6</v>
      </c>
      <c r="AI165" s="114">
        <f t="shared" si="5"/>
        <v>150</v>
      </c>
      <c r="AJ165" s="108">
        <v>414</v>
      </c>
      <c r="AK165" s="89">
        <f t="shared" si="6"/>
        <v>5.3076923076923075</v>
      </c>
      <c r="AL165" s="110" t="s">
        <v>203</v>
      </c>
    </row>
    <row r="166" spans="1:38" ht="15.75" customHeight="1" x14ac:dyDescent="0.2">
      <c r="A166" s="62">
        <v>154</v>
      </c>
      <c r="B166" s="81" t="s">
        <v>270</v>
      </c>
      <c r="C166" s="70" t="s">
        <v>368</v>
      </c>
      <c r="D166" s="86">
        <v>90</v>
      </c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>
        <v>60</v>
      </c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8"/>
      <c r="AI166" s="114">
        <f t="shared" si="5"/>
        <v>150</v>
      </c>
      <c r="AJ166" s="108">
        <v>9</v>
      </c>
      <c r="AK166" s="89">
        <f t="shared" si="6"/>
        <v>0.1</v>
      </c>
      <c r="AL166" s="110" t="s">
        <v>238</v>
      </c>
    </row>
    <row r="167" spans="1:38" ht="15.75" customHeight="1" x14ac:dyDescent="0.2">
      <c r="A167" s="62">
        <v>155</v>
      </c>
      <c r="B167" s="81" t="s">
        <v>270</v>
      </c>
      <c r="C167" s="70" t="s">
        <v>369</v>
      </c>
      <c r="D167" s="86">
        <v>90</v>
      </c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>
        <v>60</v>
      </c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8"/>
      <c r="AI167" s="114">
        <f t="shared" si="5"/>
        <v>150</v>
      </c>
      <c r="AJ167" s="108">
        <v>85</v>
      </c>
      <c r="AK167" s="89">
        <f t="shared" si="6"/>
        <v>0.94444444444444442</v>
      </c>
      <c r="AL167" s="110" t="s">
        <v>238</v>
      </c>
    </row>
    <row r="168" spans="1:38" ht="15.75" customHeight="1" thickBot="1" x14ac:dyDescent="0.25">
      <c r="A168" s="62">
        <v>156</v>
      </c>
      <c r="B168" s="81" t="s">
        <v>270</v>
      </c>
      <c r="C168" s="70" t="s">
        <v>370</v>
      </c>
      <c r="D168" s="86">
        <v>90</v>
      </c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>
        <v>60</v>
      </c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8"/>
      <c r="AI168" s="114">
        <f t="shared" si="5"/>
        <v>150</v>
      </c>
      <c r="AJ168" s="108">
        <v>140</v>
      </c>
      <c r="AK168" s="89">
        <f t="shared" si="6"/>
        <v>1.5555555555555556</v>
      </c>
      <c r="AL168" s="110" t="s">
        <v>238</v>
      </c>
    </row>
    <row r="169" spans="1:38" ht="15.75" customHeight="1" thickBot="1" x14ac:dyDescent="0.25">
      <c r="A169" s="395" t="s">
        <v>2</v>
      </c>
      <c r="B169" s="396"/>
      <c r="C169" s="397"/>
      <c r="D169" s="90">
        <f t="shared" ref="D169:AH169" si="7">SUM(D13:D168)</f>
        <v>5079</v>
      </c>
      <c r="E169" s="112">
        <f t="shared" si="7"/>
        <v>0</v>
      </c>
      <c r="F169" s="91">
        <f t="shared" si="7"/>
        <v>0</v>
      </c>
      <c r="G169" s="91">
        <f t="shared" si="7"/>
        <v>184</v>
      </c>
      <c r="H169" s="92">
        <f t="shared" si="7"/>
        <v>0</v>
      </c>
      <c r="I169" s="92">
        <f t="shared" si="7"/>
        <v>18</v>
      </c>
      <c r="J169" s="92">
        <f t="shared" si="7"/>
        <v>94</v>
      </c>
      <c r="K169" s="92">
        <f t="shared" si="7"/>
        <v>0</v>
      </c>
      <c r="L169" s="92">
        <f t="shared" si="7"/>
        <v>338</v>
      </c>
      <c r="M169" s="92">
        <f t="shared" si="7"/>
        <v>0</v>
      </c>
      <c r="N169" s="92">
        <f t="shared" si="7"/>
        <v>0</v>
      </c>
      <c r="O169" s="92">
        <f t="shared" si="7"/>
        <v>0</v>
      </c>
      <c r="P169" s="92">
        <f t="shared" si="7"/>
        <v>0</v>
      </c>
      <c r="Q169" s="92">
        <f t="shared" si="7"/>
        <v>9</v>
      </c>
      <c r="R169" s="92">
        <f t="shared" si="7"/>
        <v>288</v>
      </c>
      <c r="S169" s="92">
        <f t="shared" si="7"/>
        <v>2103</v>
      </c>
      <c r="T169" s="92">
        <f t="shared" si="7"/>
        <v>138</v>
      </c>
      <c r="U169" s="92">
        <f t="shared" si="7"/>
        <v>4474</v>
      </c>
      <c r="V169" s="92">
        <f t="shared" si="7"/>
        <v>0</v>
      </c>
      <c r="W169" s="92">
        <f t="shared" si="7"/>
        <v>2100</v>
      </c>
      <c r="X169" s="92">
        <f t="shared" si="7"/>
        <v>5215</v>
      </c>
      <c r="Y169" s="92">
        <f t="shared" si="7"/>
        <v>0</v>
      </c>
      <c r="Z169" s="92">
        <f t="shared" si="7"/>
        <v>0</v>
      </c>
      <c r="AA169" s="92">
        <f t="shared" si="7"/>
        <v>0</v>
      </c>
      <c r="AB169" s="92">
        <f t="shared" si="7"/>
        <v>0</v>
      </c>
      <c r="AC169" s="92">
        <f t="shared" si="7"/>
        <v>0</v>
      </c>
      <c r="AD169" s="92">
        <f t="shared" si="7"/>
        <v>0</v>
      </c>
      <c r="AE169" s="92">
        <f t="shared" si="7"/>
        <v>78</v>
      </c>
      <c r="AF169" s="92">
        <f t="shared" si="7"/>
        <v>54</v>
      </c>
      <c r="AG169" s="92">
        <f t="shared" si="7"/>
        <v>618</v>
      </c>
      <c r="AH169" s="93">
        <f t="shared" si="7"/>
        <v>12</v>
      </c>
      <c r="AI169" s="103">
        <f t="shared" si="3"/>
        <v>20802</v>
      </c>
      <c r="AJ169" s="109">
        <f>SUM(AJ13:AJ168)</f>
        <v>10044</v>
      </c>
      <c r="AK169" s="94">
        <f t="shared" si="4"/>
        <v>1.9775546367395156</v>
      </c>
      <c r="AL169" s="111"/>
    </row>
    <row r="170" spans="1:38" x14ac:dyDescent="0.2">
      <c r="A170" s="42"/>
      <c r="B170" s="42"/>
    </row>
    <row r="171" spans="1:38" x14ac:dyDescent="0.2">
      <c r="A171" s="42"/>
      <c r="B171" s="42"/>
      <c r="C171" s="46" t="s">
        <v>18</v>
      </c>
    </row>
    <row r="172" spans="1:38" x14ac:dyDescent="0.2">
      <c r="A172" s="42"/>
      <c r="B172" s="42"/>
    </row>
    <row r="173" spans="1:38" x14ac:dyDescent="0.2">
      <c r="A173" s="42"/>
      <c r="B173" s="42"/>
    </row>
    <row r="174" spans="1:38" x14ac:dyDescent="0.2">
      <c r="A174" s="42"/>
      <c r="B174" s="42"/>
    </row>
    <row r="175" spans="1:38" x14ac:dyDescent="0.2">
      <c r="A175" s="95"/>
      <c r="B175" s="95"/>
      <c r="C175" s="96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AA175" s="97"/>
      <c r="AB175" s="97"/>
      <c r="AC175" s="97"/>
      <c r="AF175" s="97"/>
      <c r="AG175" s="97"/>
      <c r="AH175" s="97"/>
    </row>
    <row r="176" spans="1:38" x14ac:dyDescent="0.2">
      <c r="A176" s="44" t="s">
        <v>5</v>
      </c>
      <c r="C176" s="98"/>
      <c r="F176" s="42" t="s">
        <v>6</v>
      </c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AA176" s="51"/>
      <c r="AB176" s="51"/>
      <c r="AC176" s="51"/>
      <c r="AF176" s="51"/>
      <c r="AG176" s="51"/>
      <c r="AH176" s="51"/>
    </row>
    <row r="177" spans="1:27" x14ac:dyDescent="0.2">
      <c r="A177" s="42"/>
      <c r="B177" s="42"/>
    </row>
    <row r="178" spans="1:27" x14ac:dyDescent="0.2">
      <c r="A178" s="42"/>
      <c r="B178" s="42"/>
    </row>
    <row r="179" spans="1:27" x14ac:dyDescent="0.2">
      <c r="A179" s="42"/>
      <c r="B179" s="42"/>
    </row>
    <row r="180" spans="1:27" x14ac:dyDescent="0.2">
      <c r="A180" s="95"/>
      <c r="B180" s="95"/>
      <c r="C180" s="96"/>
    </row>
    <row r="181" spans="1:27" x14ac:dyDescent="0.2">
      <c r="A181" s="44" t="s">
        <v>4</v>
      </c>
      <c r="C181" s="98"/>
    </row>
    <row r="182" spans="1:27" x14ac:dyDescent="0.2">
      <c r="A182" s="42"/>
      <c r="B182" s="42"/>
      <c r="F182" s="99" t="s">
        <v>151</v>
      </c>
    </row>
    <row r="183" spans="1:27" x14ac:dyDescent="0.2">
      <c r="A183" s="42"/>
      <c r="B183" s="42"/>
    </row>
    <row r="184" spans="1:27" x14ac:dyDescent="0.2">
      <c r="A184" s="42"/>
      <c r="B184" s="42"/>
      <c r="D184" s="44" t="s">
        <v>19</v>
      </c>
      <c r="F184" s="44" t="s">
        <v>134</v>
      </c>
      <c r="O184" s="44" t="s">
        <v>165</v>
      </c>
      <c r="Q184" s="44" t="s">
        <v>145</v>
      </c>
      <c r="Y184" s="100" t="s">
        <v>130</v>
      </c>
      <c r="Z184" s="43" t="s">
        <v>131</v>
      </c>
    </row>
    <row r="185" spans="1:27" x14ac:dyDescent="0.2">
      <c r="A185" s="42"/>
      <c r="B185" s="42"/>
      <c r="D185" s="44" t="s">
        <v>158</v>
      </c>
      <c r="F185" s="44" t="s">
        <v>180</v>
      </c>
      <c r="O185" s="44" t="s">
        <v>53</v>
      </c>
      <c r="Q185" s="44" t="s">
        <v>54</v>
      </c>
      <c r="Y185" s="44" t="s">
        <v>122</v>
      </c>
      <c r="Z185" s="44" t="s">
        <v>123</v>
      </c>
    </row>
    <row r="186" spans="1:27" x14ac:dyDescent="0.2">
      <c r="A186" s="42"/>
      <c r="B186" s="42"/>
      <c r="D186" s="44" t="s">
        <v>20</v>
      </c>
      <c r="F186" s="44" t="s">
        <v>108</v>
      </c>
      <c r="O186" s="44" t="s">
        <v>21</v>
      </c>
      <c r="Q186" s="44" t="s">
        <v>120</v>
      </c>
      <c r="Y186" s="44" t="s">
        <v>125</v>
      </c>
      <c r="Z186" s="44" t="s">
        <v>126</v>
      </c>
      <c r="AA186" s="43"/>
    </row>
    <row r="187" spans="1:27" x14ac:dyDescent="0.2">
      <c r="A187" s="42"/>
      <c r="B187" s="42"/>
      <c r="D187" s="44" t="s">
        <v>135</v>
      </c>
      <c r="F187" s="44" t="s">
        <v>136</v>
      </c>
      <c r="O187" s="44" t="s">
        <v>29</v>
      </c>
      <c r="Q187" s="44" t="s">
        <v>30</v>
      </c>
      <c r="Y187" s="44" t="s">
        <v>127</v>
      </c>
      <c r="Z187" s="44" t="s">
        <v>128</v>
      </c>
      <c r="AA187" s="43"/>
    </row>
    <row r="188" spans="1:27" x14ac:dyDescent="0.2">
      <c r="A188" s="42"/>
      <c r="B188" s="42"/>
      <c r="D188" s="44" t="s">
        <v>107</v>
      </c>
      <c r="F188" s="44" t="s">
        <v>137</v>
      </c>
      <c r="O188" s="44" t="s">
        <v>22</v>
      </c>
      <c r="Q188" s="44" t="s">
        <v>23</v>
      </c>
      <c r="Y188" s="44" t="s">
        <v>156</v>
      </c>
      <c r="Z188" s="44" t="s">
        <v>157</v>
      </c>
    </row>
    <row r="189" spans="1:27" x14ac:dyDescent="0.2">
      <c r="A189" s="42"/>
      <c r="B189" s="42"/>
      <c r="D189" s="44" t="s">
        <v>138</v>
      </c>
      <c r="F189" s="44" t="s">
        <v>139</v>
      </c>
      <c r="O189" s="44" t="s">
        <v>146</v>
      </c>
      <c r="Q189" s="44" t="s">
        <v>149</v>
      </c>
      <c r="Y189" s="44" t="s">
        <v>166</v>
      </c>
      <c r="Z189" s="44" t="s">
        <v>167</v>
      </c>
    </row>
    <row r="190" spans="1:27" x14ac:dyDescent="0.2">
      <c r="A190" s="42"/>
      <c r="B190" s="42"/>
      <c r="D190" s="44" t="s">
        <v>140</v>
      </c>
      <c r="F190" s="44" t="s">
        <v>141</v>
      </c>
      <c r="O190" s="44" t="s">
        <v>147</v>
      </c>
      <c r="Q190" s="44" t="s">
        <v>148</v>
      </c>
      <c r="Y190" s="44" t="s">
        <v>169</v>
      </c>
      <c r="Z190" s="44" t="s">
        <v>170</v>
      </c>
    </row>
    <row r="191" spans="1:27" x14ac:dyDescent="0.2">
      <c r="A191" s="42"/>
      <c r="B191" s="42"/>
      <c r="D191" s="44" t="s">
        <v>142</v>
      </c>
      <c r="F191" s="44" t="s">
        <v>143</v>
      </c>
      <c r="O191" s="44" t="s">
        <v>25</v>
      </c>
      <c r="Q191" s="44" t="s">
        <v>28</v>
      </c>
      <c r="Y191" s="44" t="s">
        <v>172</v>
      </c>
      <c r="Z191" s="44" t="s">
        <v>173</v>
      </c>
    </row>
    <row r="192" spans="1:27" x14ac:dyDescent="0.2">
      <c r="A192" s="42"/>
      <c r="B192" s="42"/>
      <c r="D192" s="44" t="s">
        <v>115</v>
      </c>
      <c r="F192" s="44" t="s">
        <v>116</v>
      </c>
      <c r="O192" s="44" t="s">
        <v>159</v>
      </c>
      <c r="Q192" s="44" t="s">
        <v>160</v>
      </c>
    </row>
    <row r="193" spans="1:22" x14ac:dyDescent="0.2">
      <c r="A193" s="42"/>
      <c r="B193" s="42"/>
      <c r="D193" s="44" t="s">
        <v>114</v>
      </c>
      <c r="F193" s="44" t="s">
        <v>144</v>
      </c>
      <c r="O193" s="44" t="s">
        <v>26</v>
      </c>
      <c r="Q193" s="44" t="s">
        <v>150</v>
      </c>
      <c r="R193" s="398"/>
      <c r="S193" s="398"/>
      <c r="T193" s="398"/>
      <c r="U193" s="398"/>
      <c r="V193" s="398"/>
    </row>
    <row r="194" spans="1:22" x14ac:dyDescent="0.2">
      <c r="A194" s="42"/>
      <c r="B194" s="42"/>
      <c r="D194" s="44" t="s">
        <v>118</v>
      </c>
      <c r="F194" s="44" t="s">
        <v>119</v>
      </c>
      <c r="O194" s="44" t="s">
        <v>24</v>
      </c>
      <c r="Q194" s="44" t="s">
        <v>27</v>
      </c>
    </row>
    <row r="195" spans="1:22" x14ac:dyDescent="0.2">
      <c r="A195" s="42"/>
      <c r="B195" s="42"/>
      <c r="D195" s="44" t="s">
        <v>182</v>
      </c>
      <c r="F195" s="44" t="s">
        <v>184</v>
      </c>
    </row>
  </sheetData>
  <autoFilter ref="A12:AL169" xr:uid="{00000000-0009-0000-0000-000000000000}"/>
  <mergeCells count="30">
    <mergeCell ref="AC82:AH82"/>
    <mergeCell ref="AC87:AH87"/>
    <mergeCell ref="AC91:AH91"/>
    <mergeCell ref="A169:C169"/>
    <mergeCell ref="R193:V193"/>
    <mergeCell ref="D163:AH163"/>
    <mergeCell ref="AC75:AH75"/>
    <mergeCell ref="AC46:AH46"/>
    <mergeCell ref="Z47:AE47"/>
    <mergeCell ref="AC52:AH52"/>
    <mergeCell ref="AC53:AH53"/>
    <mergeCell ref="W54:AB54"/>
    <mergeCell ref="AA57:AH57"/>
    <mergeCell ref="AB60:AH60"/>
    <mergeCell ref="AC61:AH61"/>
    <mergeCell ref="AC67:AH67"/>
    <mergeCell ref="AC69:AH69"/>
    <mergeCell ref="AC73:AH73"/>
    <mergeCell ref="AC32:AH32"/>
    <mergeCell ref="A5:D5"/>
    <mergeCell ref="Y5:AA5"/>
    <mergeCell ref="A6:D6"/>
    <mergeCell ref="Y6:AA6"/>
    <mergeCell ref="A7:D7"/>
    <mergeCell ref="Y7:AA7"/>
    <mergeCell ref="A9:C9"/>
    <mergeCell ref="Y9:AA9"/>
    <mergeCell ref="AC15:AH15"/>
    <mergeCell ref="AC18:AH18"/>
    <mergeCell ref="AC30:AH30"/>
  </mergeCell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184"/>
  <sheetViews>
    <sheetView workbookViewId="0">
      <selection activeCell="AL156" sqref="AL156:AL157"/>
    </sheetView>
  </sheetViews>
  <sheetFormatPr baseColWidth="10" defaultColWidth="11.42578125" defaultRowHeight="12.75" x14ac:dyDescent="0.2"/>
  <cols>
    <col min="1" max="1" width="4.7109375" style="156" customWidth="1"/>
    <col min="2" max="2" width="19.42578125" style="156" customWidth="1"/>
    <col min="3" max="3" width="39" style="155" customWidth="1"/>
    <col min="4" max="4" width="6.7109375" style="156" customWidth="1"/>
    <col min="5" max="5" width="4.7109375" style="156" customWidth="1"/>
    <col min="6" max="6" width="8.7109375" style="156" customWidth="1"/>
    <col min="7" max="7" width="6.7109375" style="156" customWidth="1"/>
    <col min="8" max="11" width="4.7109375" style="156" customWidth="1"/>
    <col min="12" max="12" width="6.42578125" style="156" customWidth="1"/>
    <col min="13" max="16" width="4.7109375" style="156" customWidth="1"/>
    <col min="17" max="17" width="7.28515625" style="156" customWidth="1"/>
    <col min="18" max="24" width="7" style="156" customWidth="1"/>
    <col min="25" max="30" width="4.7109375" style="156" customWidth="1"/>
    <col min="31" max="31" width="6.42578125" style="156" customWidth="1"/>
    <col min="32" max="32" width="4.7109375" style="156" customWidth="1"/>
    <col min="33" max="33" width="7.42578125" style="156" customWidth="1"/>
    <col min="34" max="34" width="4.7109375" style="156" customWidth="1"/>
    <col min="35" max="35" width="9.85546875" style="156" customWidth="1"/>
    <col min="36" max="37" width="11.42578125" style="156"/>
    <col min="38" max="38" width="22.85546875" style="156" bestFit="1" customWidth="1"/>
    <col min="39" max="16384" width="11.42578125" style="156"/>
  </cols>
  <sheetData>
    <row r="1" spans="1:38" x14ac:dyDescent="0.2">
      <c r="A1" s="154"/>
      <c r="B1" s="154"/>
    </row>
    <row r="2" spans="1:38" x14ac:dyDescent="0.2">
      <c r="A2" s="157"/>
      <c r="B2" s="157"/>
      <c r="C2" s="158"/>
      <c r="E2" s="159"/>
      <c r="F2" s="159"/>
      <c r="G2" s="159"/>
      <c r="H2" s="159"/>
      <c r="I2" s="159"/>
      <c r="J2" s="157" t="s">
        <v>7</v>
      </c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8" x14ac:dyDescent="0.2">
      <c r="A3" s="154"/>
      <c r="B3" s="154"/>
    </row>
    <row r="4" spans="1:38" x14ac:dyDescent="0.2">
      <c r="A4" s="154"/>
      <c r="B4" s="154"/>
    </row>
    <row r="5" spans="1:38" x14ac:dyDescent="0.2">
      <c r="A5" s="408" t="s">
        <v>101</v>
      </c>
      <c r="B5" s="408"/>
      <c r="C5" s="408"/>
      <c r="D5" s="408"/>
      <c r="U5" s="160" t="s">
        <v>0</v>
      </c>
      <c r="V5" s="161"/>
      <c r="W5" s="161"/>
      <c r="X5" s="162"/>
      <c r="Y5" s="409" t="s">
        <v>102</v>
      </c>
      <c r="Z5" s="409"/>
      <c r="AA5" s="409"/>
      <c r="AB5" s="163"/>
      <c r="AC5" s="163"/>
      <c r="AD5" s="163"/>
      <c r="AE5" s="163"/>
      <c r="AF5" s="163"/>
      <c r="AG5" s="163"/>
    </row>
    <row r="6" spans="1:38" x14ac:dyDescent="0.2">
      <c r="A6" s="408" t="s">
        <v>100</v>
      </c>
      <c r="B6" s="408"/>
      <c r="C6" s="408"/>
      <c r="D6" s="408"/>
      <c r="U6" s="160" t="s">
        <v>1</v>
      </c>
      <c r="V6" s="161"/>
      <c r="W6" s="161"/>
      <c r="X6" s="162"/>
      <c r="Y6" s="409" t="s">
        <v>104</v>
      </c>
      <c r="Z6" s="409"/>
      <c r="AA6" s="409"/>
      <c r="AB6" s="163"/>
      <c r="AC6" s="163"/>
      <c r="AD6" s="163"/>
      <c r="AE6" s="163"/>
      <c r="AF6" s="163"/>
      <c r="AG6" s="163"/>
    </row>
    <row r="7" spans="1:38" x14ac:dyDescent="0.2">
      <c r="A7" s="408" t="s">
        <v>523</v>
      </c>
      <c r="B7" s="408"/>
      <c r="C7" s="408"/>
      <c r="D7" s="408"/>
      <c r="U7" s="160" t="s">
        <v>8</v>
      </c>
      <c r="V7" s="161"/>
      <c r="W7" s="161"/>
      <c r="X7" s="162"/>
      <c r="Y7" s="409"/>
      <c r="Z7" s="409"/>
      <c r="AA7" s="409"/>
      <c r="AB7" s="163"/>
      <c r="AC7" s="163"/>
      <c r="AD7" s="163"/>
      <c r="AE7" s="163"/>
      <c r="AF7" s="163"/>
      <c r="AG7" s="163"/>
    </row>
    <row r="8" spans="1:38" x14ac:dyDescent="0.2">
      <c r="A8" s="157"/>
      <c r="B8" s="157"/>
      <c r="U8" s="164"/>
      <c r="V8" s="164"/>
      <c r="W8" s="164"/>
      <c r="X8" s="165"/>
    </row>
    <row r="9" spans="1:38" x14ac:dyDescent="0.2">
      <c r="A9" s="410" t="s">
        <v>283</v>
      </c>
      <c r="B9" s="411"/>
      <c r="C9" s="412"/>
      <c r="U9" s="160" t="s">
        <v>3</v>
      </c>
      <c r="V9" s="161"/>
      <c r="W9" s="161"/>
      <c r="X9" s="162"/>
      <c r="Y9" s="409" t="s">
        <v>524</v>
      </c>
      <c r="Z9" s="409"/>
      <c r="AA9" s="409"/>
    </row>
    <row r="10" spans="1:38" x14ac:dyDescent="0.2">
      <c r="A10" s="154"/>
      <c r="B10" s="154"/>
    </row>
    <row r="11" spans="1:38" ht="13.5" thickBot="1" x14ac:dyDescent="0.25">
      <c r="A11" s="154"/>
      <c r="B11" s="154"/>
    </row>
    <row r="12" spans="1:38" ht="51.75" thickBot="1" x14ac:dyDescent="0.25">
      <c r="A12" s="166" t="s">
        <v>9</v>
      </c>
      <c r="B12" s="225" t="s">
        <v>236</v>
      </c>
      <c r="C12" s="226" t="s">
        <v>10</v>
      </c>
      <c r="D12" s="227" t="s">
        <v>181</v>
      </c>
      <c r="E12" s="170" t="s">
        <v>171</v>
      </c>
      <c r="F12" s="170" t="s">
        <v>179</v>
      </c>
      <c r="G12" s="170" t="s">
        <v>11</v>
      </c>
      <c r="H12" s="170" t="s">
        <v>105</v>
      </c>
      <c r="I12" s="170" t="s">
        <v>174</v>
      </c>
      <c r="J12" s="170" t="s">
        <v>109</v>
      </c>
      <c r="K12" s="170" t="s">
        <v>110</v>
      </c>
      <c r="L12" s="170" t="s">
        <v>111</v>
      </c>
      <c r="M12" s="170" t="s">
        <v>112</v>
      </c>
      <c r="N12" s="170" t="s">
        <v>113</v>
      </c>
      <c r="O12" s="170" t="s">
        <v>117</v>
      </c>
      <c r="P12" s="170" t="s">
        <v>106</v>
      </c>
      <c r="Q12" s="170" t="s">
        <v>183</v>
      </c>
      <c r="R12" s="170" t="s">
        <v>164</v>
      </c>
      <c r="S12" s="170" t="s">
        <v>55</v>
      </c>
      <c r="T12" s="170" t="s">
        <v>12</v>
      </c>
      <c r="U12" s="170" t="s">
        <v>14</v>
      </c>
      <c r="V12" s="170" t="s">
        <v>13</v>
      </c>
      <c r="W12" s="170" t="s">
        <v>132</v>
      </c>
      <c r="X12" s="170" t="s">
        <v>133</v>
      </c>
      <c r="Y12" s="170" t="s">
        <v>15</v>
      </c>
      <c r="Z12" s="170" t="s">
        <v>16</v>
      </c>
      <c r="AA12" s="170" t="s">
        <v>56</v>
      </c>
      <c r="AB12" s="171" t="s">
        <v>155</v>
      </c>
      <c r="AC12" s="171" t="s">
        <v>17</v>
      </c>
      <c r="AD12" s="171" t="s">
        <v>129</v>
      </c>
      <c r="AE12" s="170" t="s">
        <v>121</v>
      </c>
      <c r="AF12" s="170" t="s">
        <v>124</v>
      </c>
      <c r="AG12" s="172" t="s">
        <v>168</v>
      </c>
      <c r="AH12" s="172" t="s">
        <v>175</v>
      </c>
      <c r="AI12" s="240" t="s">
        <v>51</v>
      </c>
      <c r="AJ12" s="235" t="s">
        <v>38</v>
      </c>
      <c r="AK12" s="228" t="s">
        <v>52</v>
      </c>
      <c r="AL12" s="40" t="s">
        <v>215</v>
      </c>
    </row>
    <row r="13" spans="1:38" ht="14.25" customHeight="1" x14ac:dyDescent="0.2">
      <c r="A13" s="181">
        <v>1</v>
      </c>
      <c r="B13" s="319" t="s">
        <v>256</v>
      </c>
      <c r="C13" s="34" t="s">
        <v>59</v>
      </c>
      <c r="D13" s="143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>
        <f>1*6</f>
        <v>6</v>
      </c>
      <c r="T13" s="144"/>
      <c r="U13" s="144"/>
      <c r="V13" s="144"/>
      <c r="W13" s="144">
        <f>12*12</f>
        <v>144</v>
      </c>
      <c r="X13" s="144"/>
      <c r="Y13" s="142"/>
      <c r="Z13" s="144"/>
      <c r="AA13" s="144"/>
      <c r="AB13" s="144"/>
      <c r="AC13" s="144"/>
      <c r="AD13" s="144"/>
      <c r="AE13" s="144"/>
      <c r="AF13" s="144"/>
      <c r="AG13" s="144"/>
      <c r="AH13" s="183"/>
      <c r="AI13" s="201">
        <f t="shared" ref="AI13:AI76" si="0">SUM(D13:AH13)</f>
        <v>150</v>
      </c>
      <c r="AJ13" s="237">
        <v>0</v>
      </c>
      <c r="AK13" s="211" t="e">
        <f t="shared" ref="AK13:AK76" si="1">+AJ13/D13</f>
        <v>#DIV/0!</v>
      </c>
      <c r="AL13" s="110" t="s">
        <v>216</v>
      </c>
    </row>
    <row r="14" spans="1:38" ht="14.25" customHeight="1" x14ac:dyDescent="0.2">
      <c r="A14" s="181">
        <v>2</v>
      </c>
      <c r="B14" s="319" t="s">
        <v>372</v>
      </c>
      <c r="C14" s="34" t="s">
        <v>60</v>
      </c>
      <c r="D14" s="143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>
        <f>1*6</f>
        <v>6</v>
      </c>
      <c r="T14" s="144"/>
      <c r="U14" s="144"/>
      <c r="V14" s="144"/>
      <c r="W14" s="144">
        <f>1*12</f>
        <v>12</v>
      </c>
      <c r="X14" s="144">
        <f>9*12</f>
        <v>108</v>
      </c>
      <c r="Y14" s="142"/>
      <c r="Z14" s="144"/>
      <c r="AA14" s="142"/>
      <c r="AB14" s="144"/>
      <c r="AC14" s="144"/>
      <c r="AD14" s="144"/>
      <c r="AE14" s="144"/>
      <c r="AF14" s="144"/>
      <c r="AG14" s="144">
        <f>24</f>
        <v>24</v>
      </c>
      <c r="AH14" s="183"/>
      <c r="AI14" s="201">
        <f t="shared" si="0"/>
        <v>150</v>
      </c>
      <c r="AJ14" s="237">
        <v>1</v>
      </c>
      <c r="AK14" s="211" t="e">
        <f t="shared" si="1"/>
        <v>#DIV/0!</v>
      </c>
      <c r="AL14" s="110" t="s">
        <v>216</v>
      </c>
    </row>
    <row r="15" spans="1:38" ht="14.25" customHeight="1" x14ac:dyDescent="0.2">
      <c r="A15" s="174">
        <v>3</v>
      </c>
      <c r="B15" s="231" t="s">
        <v>373</v>
      </c>
      <c r="C15" s="34" t="s">
        <v>61</v>
      </c>
      <c r="D15" s="143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>
        <f>5*6</f>
        <v>30</v>
      </c>
      <c r="V15" s="144"/>
      <c r="W15" s="144">
        <f>3*12</f>
        <v>36</v>
      </c>
      <c r="X15" s="144">
        <f>2*12</f>
        <v>24</v>
      </c>
      <c r="Y15" s="144"/>
      <c r="Z15" s="144"/>
      <c r="AA15" s="144"/>
      <c r="AB15" s="144"/>
      <c r="AC15" s="144"/>
      <c r="AD15" s="406" t="s">
        <v>508</v>
      </c>
      <c r="AE15" s="407"/>
      <c r="AF15" s="407"/>
      <c r="AG15" s="407"/>
      <c r="AH15" s="407"/>
      <c r="AI15" s="201">
        <f t="shared" si="0"/>
        <v>90</v>
      </c>
      <c r="AJ15" s="237">
        <v>0</v>
      </c>
      <c r="AK15" s="211" t="e">
        <f t="shared" si="1"/>
        <v>#DIV/0!</v>
      </c>
      <c r="AL15" s="110" t="s">
        <v>216</v>
      </c>
    </row>
    <row r="16" spans="1:38" ht="14.25" customHeight="1" x14ac:dyDescent="0.2">
      <c r="A16" s="181">
        <v>4</v>
      </c>
      <c r="B16" s="231" t="s">
        <v>373</v>
      </c>
      <c r="C16" s="34" t="s">
        <v>62</v>
      </c>
      <c r="D16" s="143"/>
      <c r="E16" s="144"/>
      <c r="F16" s="144"/>
      <c r="G16" s="144"/>
      <c r="H16" s="142"/>
      <c r="I16" s="142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>
        <f>6*12</f>
        <v>72</v>
      </c>
      <c r="Y16" s="142"/>
      <c r="Z16" s="144"/>
      <c r="AA16" s="142"/>
      <c r="AB16" s="144"/>
      <c r="AC16" s="142"/>
      <c r="AD16" s="142"/>
      <c r="AE16" s="142"/>
      <c r="AF16" s="142"/>
      <c r="AG16" s="142"/>
      <c r="AH16" s="184"/>
      <c r="AI16" s="201">
        <f t="shared" si="0"/>
        <v>72</v>
      </c>
      <c r="AJ16" s="237">
        <v>0</v>
      </c>
      <c r="AK16" s="211" t="e">
        <f t="shared" si="1"/>
        <v>#DIV/0!</v>
      </c>
      <c r="AL16" s="110" t="s">
        <v>216</v>
      </c>
    </row>
    <row r="17" spans="1:38" ht="14.25" customHeight="1" x14ac:dyDescent="0.2">
      <c r="A17" s="181">
        <v>5</v>
      </c>
      <c r="B17" s="231" t="s">
        <v>373</v>
      </c>
      <c r="C17" s="34" t="s">
        <v>63</v>
      </c>
      <c r="D17" s="143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>
        <f>2*12</f>
        <v>24</v>
      </c>
      <c r="X17" s="144">
        <f>5*12</f>
        <v>60</v>
      </c>
      <c r="Y17" s="142"/>
      <c r="Z17" s="144"/>
      <c r="AA17" s="142"/>
      <c r="AB17" s="144"/>
      <c r="AC17" s="406" t="s">
        <v>509</v>
      </c>
      <c r="AD17" s="407"/>
      <c r="AE17" s="407"/>
      <c r="AF17" s="407"/>
      <c r="AG17" s="407"/>
      <c r="AH17" s="407"/>
      <c r="AI17" s="201">
        <f t="shared" si="0"/>
        <v>84</v>
      </c>
      <c r="AJ17" s="237">
        <v>0</v>
      </c>
      <c r="AK17" s="211" t="e">
        <f t="shared" si="1"/>
        <v>#DIV/0!</v>
      </c>
      <c r="AL17" s="110" t="s">
        <v>216</v>
      </c>
    </row>
    <row r="18" spans="1:38" ht="14.25" customHeight="1" x14ac:dyDescent="0.2">
      <c r="A18" s="174">
        <v>6</v>
      </c>
      <c r="B18" s="231" t="s">
        <v>373</v>
      </c>
      <c r="C18" s="34" t="s">
        <v>64</v>
      </c>
      <c r="D18" s="143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>
        <f>9*6</f>
        <v>54</v>
      </c>
      <c r="V18" s="144"/>
      <c r="W18" s="144">
        <f>2*12</f>
        <v>24</v>
      </c>
      <c r="X18" s="144">
        <f>6*12</f>
        <v>72</v>
      </c>
      <c r="Y18" s="142"/>
      <c r="Z18" s="144"/>
      <c r="AA18" s="142"/>
      <c r="AB18" s="144"/>
      <c r="AC18" s="144"/>
      <c r="AD18" s="144"/>
      <c r="AE18" s="144"/>
      <c r="AF18" s="144"/>
      <c r="AG18" s="144"/>
      <c r="AH18" s="183"/>
      <c r="AI18" s="201">
        <f t="shared" si="0"/>
        <v>150</v>
      </c>
      <c r="AJ18" s="237">
        <v>0</v>
      </c>
      <c r="AK18" s="211" t="e">
        <f t="shared" si="1"/>
        <v>#DIV/0!</v>
      </c>
      <c r="AL18" s="110" t="s">
        <v>216</v>
      </c>
    </row>
    <row r="19" spans="1:38" ht="14.25" customHeight="1" x14ac:dyDescent="0.2">
      <c r="A19" s="181">
        <v>7</v>
      </c>
      <c r="B19" s="231" t="s">
        <v>375</v>
      </c>
      <c r="C19" s="34" t="s">
        <v>65</v>
      </c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>
        <f>9*6</f>
        <v>54</v>
      </c>
      <c r="V19" s="144"/>
      <c r="W19" s="144">
        <f>1*12</f>
        <v>12</v>
      </c>
      <c r="X19" s="144">
        <f>7*12</f>
        <v>84</v>
      </c>
      <c r="Y19" s="142"/>
      <c r="Z19" s="144"/>
      <c r="AA19" s="142"/>
      <c r="AB19" s="142"/>
      <c r="AC19" s="142"/>
      <c r="AD19" s="142"/>
      <c r="AE19" s="142"/>
      <c r="AF19" s="142"/>
      <c r="AG19" s="142"/>
      <c r="AH19" s="184"/>
      <c r="AI19" s="201">
        <f t="shared" si="0"/>
        <v>150</v>
      </c>
      <c r="AJ19" s="237">
        <v>14</v>
      </c>
      <c r="AK19" s="211" t="e">
        <f t="shared" si="1"/>
        <v>#DIV/0!</v>
      </c>
      <c r="AL19" s="110" t="s">
        <v>216</v>
      </c>
    </row>
    <row r="20" spans="1:38" ht="14.25" customHeight="1" x14ac:dyDescent="0.2">
      <c r="A20" s="181">
        <v>8</v>
      </c>
      <c r="B20" s="231" t="s">
        <v>375</v>
      </c>
      <c r="C20" s="34" t="s">
        <v>66</v>
      </c>
      <c r="D20" s="143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>
        <f>9*6</f>
        <v>54</v>
      </c>
      <c r="V20" s="144"/>
      <c r="W20" s="144">
        <f>2*12</f>
        <v>24</v>
      </c>
      <c r="X20" s="144">
        <f>6*12</f>
        <v>72</v>
      </c>
      <c r="Y20" s="142"/>
      <c r="Z20" s="144"/>
      <c r="AA20" s="277"/>
      <c r="AB20" s="144"/>
      <c r="AC20" s="144"/>
      <c r="AD20" s="144"/>
      <c r="AE20" s="144"/>
      <c r="AF20" s="144"/>
      <c r="AG20" s="144"/>
      <c r="AH20" s="183"/>
      <c r="AI20" s="201">
        <f t="shared" si="0"/>
        <v>150</v>
      </c>
      <c r="AJ20" s="237">
        <v>0</v>
      </c>
      <c r="AK20" s="211" t="e">
        <f t="shared" si="1"/>
        <v>#DIV/0!</v>
      </c>
      <c r="AL20" s="110" t="s">
        <v>216</v>
      </c>
    </row>
    <row r="21" spans="1:38" ht="14.25" customHeight="1" x14ac:dyDescent="0.2">
      <c r="A21" s="174">
        <v>9</v>
      </c>
      <c r="B21" s="231" t="s">
        <v>375</v>
      </c>
      <c r="C21" s="34" t="s">
        <v>67</v>
      </c>
      <c r="D21" s="143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>
        <f>8*6</f>
        <v>48</v>
      </c>
      <c r="V21" s="144"/>
      <c r="W21" s="144">
        <f>4*12</f>
        <v>48</v>
      </c>
      <c r="X21" s="144">
        <f>4*12</f>
        <v>48</v>
      </c>
      <c r="Y21" s="144"/>
      <c r="Z21" s="144"/>
      <c r="AA21" s="144"/>
      <c r="AB21" s="144"/>
      <c r="AC21" s="144"/>
      <c r="AD21" s="144"/>
      <c r="AE21" s="144"/>
      <c r="AF21" s="144">
        <f>1*6</f>
        <v>6</v>
      </c>
      <c r="AG21" s="144"/>
      <c r="AH21" s="183"/>
      <c r="AI21" s="201">
        <f t="shared" si="0"/>
        <v>150</v>
      </c>
      <c r="AJ21" s="237">
        <v>0</v>
      </c>
      <c r="AK21" s="211" t="e">
        <f t="shared" si="1"/>
        <v>#DIV/0!</v>
      </c>
      <c r="AL21" s="110" t="s">
        <v>216</v>
      </c>
    </row>
    <row r="22" spans="1:38" ht="14.25" customHeight="1" x14ac:dyDescent="0.2">
      <c r="A22" s="181">
        <v>10</v>
      </c>
      <c r="B22" s="231" t="s">
        <v>375</v>
      </c>
      <c r="C22" s="34" t="s">
        <v>68</v>
      </c>
      <c r="D22" s="143">
        <f>5*4</f>
        <v>20</v>
      </c>
      <c r="E22" s="144"/>
      <c r="F22" s="144"/>
      <c r="G22" s="144">
        <f>7*4</f>
        <v>28</v>
      </c>
      <c r="H22" s="144"/>
      <c r="I22" s="144"/>
      <c r="J22" s="144"/>
      <c r="K22" s="185"/>
      <c r="L22" s="144"/>
      <c r="M22" s="144"/>
      <c r="N22" s="144"/>
      <c r="O22" s="144"/>
      <c r="P22" s="144"/>
      <c r="Q22" s="144"/>
      <c r="R22" s="144">
        <f>7*2</f>
        <v>14</v>
      </c>
      <c r="S22" s="185">
        <f>7*4</f>
        <v>28</v>
      </c>
      <c r="T22" s="144"/>
      <c r="U22" s="144"/>
      <c r="V22" s="144"/>
      <c r="W22" s="144">
        <f>1*12</f>
        <v>12</v>
      </c>
      <c r="X22" s="144">
        <f>2*12</f>
        <v>24</v>
      </c>
      <c r="Y22" s="142"/>
      <c r="Z22" s="144"/>
      <c r="AA22" s="142"/>
      <c r="AB22" s="144"/>
      <c r="AC22" s="144"/>
      <c r="AD22" s="144"/>
      <c r="AE22" s="144"/>
      <c r="AF22" s="144"/>
      <c r="AG22" s="144">
        <f>24</f>
        <v>24</v>
      </c>
      <c r="AH22" s="183"/>
      <c r="AI22" s="201">
        <f t="shared" si="0"/>
        <v>150</v>
      </c>
      <c r="AJ22" s="237">
        <v>75</v>
      </c>
      <c r="AK22" s="211">
        <f t="shared" si="1"/>
        <v>3.75</v>
      </c>
      <c r="AL22" s="110" t="s">
        <v>216</v>
      </c>
    </row>
    <row r="23" spans="1:38" ht="14.25" customHeight="1" x14ac:dyDescent="0.2">
      <c r="A23" s="181">
        <v>11</v>
      </c>
      <c r="B23" s="231" t="s">
        <v>375</v>
      </c>
      <c r="C23" s="34" t="s">
        <v>232</v>
      </c>
      <c r="D23" s="143">
        <f>4*4</f>
        <v>16</v>
      </c>
      <c r="E23" s="144"/>
      <c r="F23" s="144"/>
      <c r="G23" s="144">
        <f>5*4</f>
        <v>20</v>
      </c>
      <c r="H23" s="144"/>
      <c r="I23" s="144"/>
      <c r="J23" s="144"/>
      <c r="K23" s="185"/>
      <c r="L23" s="144"/>
      <c r="M23" s="144"/>
      <c r="N23" s="144"/>
      <c r="O23" s="144"/>
      <c r="P23" s="144"/>
      <c r="Q23" s="144"/>
      <c r="R23" s="144">
        <f>2*2</f>
        <v>4</v>
      </c>
      <c r="S23" s="185">
        <f>2*4</f>
        <v>8</v>
      </c>
      <c r="T23" s="144"/>
      <c r="U23" s="144">
        <f>6*6</f>
        <v>36</v>
      </c>
      <c r="V23" s="144"/>
      <c r="W23" s="144">
        <f>1*12</f>
        <v>12</v>
      </c>
      <c r="X23" s="144">
        <f>3*12</f>
        <v>36</v>
      </c>
      <c r="Y23" s="142"/>
      <c r="Z23" s="144"/>
      <c r="AA23" s="142"/>
      <c r="AB23" s="144"/>
      <c r="AC23" s="144"/>
      <c r="AD23" s="144"/>
      <c r="AE23" s="144"/>
      <c r="AF23" s="144"/>
      <c r="AG23" s="144">
        <f>18</f>
        <v>18</v>
      </c>
      <c r="AH23" s="183"/>
      <c r="AI23" s="201">
        <f t="shared" si="0"/>
        <v>150</v>
      </c>
      <c r="AJ23" s="237">
        <v>52</v>
      </c>
      <c r="AK23" s="211">
        <f t="shared" si="1"/>
        <v>3.25</v>
      </c>
      <c r="AL23" s="110" t="s">
        <v>216</v>
      </c>
    </row>
    <row r="24" spans="1:38" ht="14.25" customHeight="1" x14ac:dyDescent="0.2">
      <c r="A24" s="174">
        <v>12</v>
      </c>
      <c r="B24" s="319" t="s">
        <v>287</v>
      </c>
      <c r="C24" s="34" t="s">
        <v>69</v>
      </c>
      <c r="D24" s="143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>
        <f>9*6</f>
        <v>54</v>
      </c>
      <c r="V24" s="144"/>
      <c r="W24" s="144">
        <f>2*12</f>
        <v>24</v>
      </c>
      <c r="X24" s="144">
        <f>6*12</f>
        <v>72</v>
      </c>
      <c r="Y24" s="142"/>
      <c r="Z24" s="144"/>
      <c r="AA24" s="142"/>
      <c r="AB24" s="144"/>
      <c r="AC24" s="144"/>
      <c r="AD24" s="144"/>
      <c r="AE24" s="144"/>
      <c r="AF24" s="144"/>
      <c r="AG24" s="144"/>
      <c r="AH24" s="183"/>
      <c r="AI24" s="201">
        <f t="shared" si="0"/>
        <v>150</v>
      </c>
      <c r="AJ24" s="237">
        <v>0</v>
      </c>
      <c r="AK24" s="211" t="e">
        <f t="shared" si="1"/>
        <v>#DIV/0!</v>
      </c>
      <c r="AL24" s="110" t="s">
        <v>216</v>
      </c>
    </row>
    <row r="25" spans="1:38" ht="14.25" customHeight="1" x14ac:dyDescent="0.2">
      <c r="A25" s="181">
        <v>13</v>
      </c>
      <c r="B25" s="231" t="s">
        <v>287</v>
      </c>
      <c r="C25" s="34" t="s">
        <v>70</v>
      </c>
      <c r="D25" s="143">
        <f>1*4</f>
        <v>4</v>
      </c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>
        <f>8*6</f>
        <v>48</v>
      </c>
      <c r="V25" s="144"/>
      <c r="W25" s="144">
        <f>2*12</f>
        <v>24</v>
      </c>
      <c r="X25" s="144">
        <f>6*12</f>
        <v>72</v>
      </c>
      <c r="Y25" s="142"/>
      <c r="Z25" s="144"/>
      <c r="AA25" s="142"/>
      <c r="AB25" s="144"/>
      <c r="AC25" s="142"/>
      <c r="AD25" s="142"/>
      <c r="AE25" s="142"/>
      <c r="AF25" s="142"/>
      <c r="AG25" s="142">
        <f>2</f>
        <v>2</v>
      </c>
      <c r="AH25" s="184"/>
      <c r="AI25" s="201">
        <f t="shared" si="0"/>
        <v>150</v>
      </c>
      <c r="AJ25" s="237">
        <v>4</v>
      </c>
      <c r="AK25" s="211">
        <f t="shared" si="1"/>
        <v>1</v>
      </c>
      <c r="AL25" s="110" t="s">
        <v>216</v>
      </c>
    </row>
    <row r="26" spans="1:38" ht="14.25" customHeight="1" x14ac:dyDescent="0.2">
      <c r="A26" s="181">
        <v>14</v>
      </c>
      <c r="B26" s="319" t="s">
        <v>287</v>
      </c>
      <c r="C26" s="34" t="s">
        <v>71</v>
      </c>
      <c r="D26" s="143">
        <f>1*4</f>
        <v>4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>
        <f>8*6</f>
        <v>48</v>
      </c>
      <c r="V26" s="144"/>
      <c r="W26" s="144">
        <f>2*12</f>
        <v>24</v>
      </c>
      <c r="X26" s="144">
        <f>6*12</f>
        <v>72</v>
      </c>
      <c r="Y26" s="142"/>
      <c r="Z26" s="144"/>
      <c r="AA26" s="142"/>
      <c r="AB26" s="144"/>
      <c r="AC26" s="142"/>
      <c r="AD26" s="142"/>
      <c r="AE26" s="142"/>
      <c r="AF26" s="142"/>
      <c r="AG26" s="142">
        <f>2</f>
        <v>2</v>
      </c>
      <c r="AH26" s="184"/>
      <c r="AI26" s="201">
        <f t="shared" si="0"/>
        <v>150</v>
      </c>
      <c r="AJ26" s="237">
        <v>4</v>
      </c>
      <c r="AK26" s="211">
        <f t="shared" si="1"/>
        <v>1</v>
      </c>
      <c r="AL26" s="110" t="s">
        <v>216</v>
      </c>
    </row>
    <row r="27" spans="1:38" ht="14.25" customHeight="1" x14ac:dyDescent="0.2">
      <c r="A27" s="174">
        <v>15</v>
      </c>
      <c r="B27" s="231" t="s">
        <v>287</v>
      </c>
      <c r="C27" s="34" t="s">
        <v>72</v>
      </c>
      <c r="D27" s="143">
        <f>1*4</f>
        <v>4</v>
      </c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>
        <f>8*6</f>
        <v>48</v>
      </c>
      <c r="V27" s="144"/>
      <c r="W27" s="144">
        <f>2*12</f>
        <v>24</v>
      </c>
      <c r="X27" s="144">
        <f>6*12</f>
        <v>72</v>
      </c>
      <c r="Y27" s="142"/>
      <c r="Z27" s="144"/>
      <c r="AA27" s="142"/>
      <c r="AB27" s="144"/>
      <c r="AC27" s="142"/>
      <c r="AD27" s="142"/>
      <c r="AE27" s="142"/>
      <c r="AF27" s="142"/>
      <c r="AG27" s="142">
        <f>2</f>
        <v>2</v>
      </c>
      <c r="AH27" s="184"/>
      <c r="AI27" s="201">
        <f t="shared" si="0"/>
        <v>150</v>
      </c>
      <c r="AJ27" s="237">
        <v>0</v>
      </c>
      <c r="AK27" s="211">
        <f t="shared" si="1"/>
        <v>0</v>
      </c>
      <c r="AL27" s="110" t="s">
        <v>216</v>
      </c>
    </row>
    <row r="28" spans="1:38" ht="14.25" customHeight="1" x14ac:dyDescent="0.2">
      <c r="A28" s="181">
        <v>16</v>
      </c>
      <c r="B28" s="231" t="s">
        <v>241</v>
      </c>
      <c r="C28" s="34" t="s">
        <v>73</v>
      </c>
      <c r="D28" s="143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>
        <f>7*6</f>
        <v>42</v>
      </c>
      <c r="V28" s="144"/>
      <c r="W28" s="144">
        <f>2*12</f>
        <v>24</v>
      </c>
      <c r="X28" s="144">
        <f>7*12</f>
        <v>84</v>
      </c>
      <c r="Y28" s="144"/>
      <c r="Z28" s="144"/>
      <c r="AA28" s="144"/>
      <c r="AB28" s="144"/>
      <c r="AC28" s="144"/>
      <c r="AD28" s="144"/>
      <c r="AE28" s="144"/>
      <c r="AF28" s="144"/>
      <c r="AG28" s="144"/>
      <c r="AH28" s="183"/>
      <c r="AI28" s="201">
        <f t="shared" si="0"/>
        <v>150</v>
      </c>
      <c r="AJ28" s="237">
        <v>0</v>
      </c>
      <c r="AK28" s="211" t="e">
        <f t="shared" si="1"/>
        <v>#DIV/0!</v>
      </c>
      <c r="AL28" s="110" t="s">
        <v>216</v>
      </c>
    </row>
    <row r="29" spans="1:38" ht="14.25" customHeight="1" x14ac:dyDescent="0.2">
      <c r="A29" s="181">
        <v>17</v>
      </c>
      <c r="B29" s="231" t="s">
        <v>241</v>
      </c>
      <c r="C29" s="34" t="s">
        <v>74</v>
      </c>
      <c r="D29" s="143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>
        <f>5*6</f>
        <v>30</v>
      </c>
      <c r="V29" s="144"/>
      <c r="W29" s="144">
        <f>1*12</f>
        <v>12</v>
      </c>
      <c r="X29" s="144">
        <f>9*12</f>
        <v>108</v>
      </c>
      <c r="Y29" s="144"/>
      <c r="Z29" s="144"/>
      <c r="AA29" s="144"/>
      <c r="AB29" s="144"/>
      <c r="AC29" s="144"/>
      <c r="AD29" s="144"/>
      <c r="AE29" s="144"/>
      <c r="AF29" s="144"/>
      <c r="AG29" s="144"/>
      <c r="AH29" s="183"/>
      <c r="AI29" s="201">
        <f t="shared" si="0"/>
        <v>150</v>
      </c>
      <c r="AJ29" s="237">
        <v>0</v>
      </c>
      <c r="AK29" s="211" t="e">
        <f t="shared" si="1"/>
        <v>#DIV/0!</v>
      </c>
      <c r="AL29" s="110" t="s">
        <v>216</v>
      </c>
    </row>
    <row r="30" spans="1:38" ht="14.25" customHeight="1" x14ac:dyDescent="0.2">
      <c r="A30" s="174">
        <v>18</v>
      </c>
      <c r="B30" s="231" t="s">
        <v>373</v>
      </c>
      <c r="C30" s="34" t="s">
        <v>75</v>
      </c>
      <c r="D30" s="143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2"/>
      <c r="Z30" s="144"/>
      <c r="AA30" s="142"/>
      <c r="AB30" s="144"/>
      <c r="AC30" s="406" t="s">
        <v>510</v>
      </c>
      <c r="AD30" s="407"/>
      <c r="AE30" s="407"/>
      <c r="AF30" s="407"/>
      <c r="AG30" s="407"/>
      <c r="AH30" s="407"/>
      <c r="AI30" s="201">
        <f t="shared" si="0"/>
        <v>0</v>
      </c>
      <c r="AJ30" s="237">
        <v>0</v>
      </c>
      <c r="AK30" s="211" t="e">
        <f t="shared" si="1"/>
        <v>#DIV/0!</v>
      </c>
      <c r="AL30" s="110" t="s">
        <v>216</v>
      </c>
    </row>
    <row r="31" spans="1:38" ht="14.25" customHeight="1" x14ac:dyDescent="0.2">
      <c r="A31" s="181">
        <v>19</v>
      </c>
      <c r="B31" s="231" t="s">
        <v>373</v>
      </c>
      <c r="C31" s="186" t="s">
        <v>76</v>
      </c>
      <c r="D31" s="143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2"/>
      <c r="Z31" s="144"/>
      <c r="AA31" s="142"/>
      <c r="AB31" s="144"/>
      <c r="AC31" s="406" t="s">
        <v>511</v>
      </c>
      <c r="AD31" s="407"/>
      <c r="AE31" s="407"/>
      <c r="AF31" s="407"/>
      <c r="AG31" s="407"/>
      <c r="AH31" s="407"/>
      <c r="AI31" s="201">
        <f t="shared" si="0"/>
        <v>0</v>
      </c>
      <c r="AJ31" s="237">
        <v>0</v>
      </c>
      <c r="AK31" s="211" t="e">
        <f t="shared" si="1"/>
        <v>#DIV/0!</v>
      </c>
      <c r="AL31" s="110" t="s">
        <v>216</v>
      </c>
    </row>
    <row r="32" spans="1:38" ht="14.25" customHeight="1" x14ac:dyDescent="0.2">
      <c r="A32" s="181">
        <v>20</v>
      </c>
      <c r="B32" s="231" t="s">
        <v>375</v>
      </c>
      <c r="C32" s="34" t="s">
        <v>77</v>
      </c>
      <c r="D32" s="143"/>
      <c r="E32" s="144"/>
      <c r="F32" s="144"/>
      <c r="G32" s="144">
        <f>2*4</f>
        <v>8</v>
      </c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>
        <f>5*2</f>
        <v>10</v>
      </c>
      <c r="S32" s="144">
        <f>5*4</f>
        <v>20</v>
      </c>
      <c r="T32" s="144"/>
      <c r="U32" s="144">
        <f>2*6</f>
        <v>12</v>
      </c>
      <c r="V32" s="144"/>
      <c r="W32" s="144"/>
      <c r="X32" s="144">
        <f>8*12</f>
        <v>96</v>
      </c>
      <c r="Y32" s="142"/>
      <c r="Z32" s="144"/>
      <c r="AA32" s="142"/>
      <c r="AB32" s="144"/>
      <c r="AC32" s="142"/>
      <c r="AD32" s="142"/>
      <c r="AE32" s="142"/>
      <c r="AF32" s="142"/>
      <c r="AG32" s="142">
        <f>4</f>
        <v>4</v>
      </c>
      <c r="AH32" s="184"/>
      <c r="AI32" s="201">
        <f t="shared" si="0"/>
        <v>150</v>
      </c>
      <c r="AJ32" s="237">
        <v>0</v>
      </c>
      <c r="AK32" s="211" t="e">
        <f t="shared" si="1"/>
        <v>#DIV/0!</v>
      </c>
      <c r="AL32" s="110" t="s">
        <v>216</v>
      </c>
    </row>
    <row r="33" spans="1:38" ht="14.25" customHeight="1" x14ac:dyDescent="0.2">
      <c r="A33" s="174">
        <v>21</v>
      </c>
      <c r="B33" s="231" t="s">
        <v>375</v>
      </c>
      <c r="C33" s="34" t="s">
        <v>78</v>
      </c>
      <c r="D33" s="143">
        <f>5*4</f>
        <v>20</v>
      </c>
      <c r="E33" s="144"/>
      <c r="F33" s="144"/>
      <c r="G33" s="144">
        <f>4*4</f>
        <v>16</v>
      </c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>
        <f>6*6</f>
        <v>36</v>
      </c>
      <c r="V33" s="144"/>
      <c r="W33" s="144"/>
      <c r="X33" s="144">
        <f>5*12</f>
        <v>60</v>
      </c>
      <c r="Y33" s="142"/>
      <c r="Z33" s="144"/>
      <c r="AA33" s="142"/>
      <c r="AB33" s="144"/>
      <c r="AC33" s="144"/>
      <c r="AD33" s="144"/>
      <c r="AE33" s="144"/>
      <c r="AF33" s="144"/>
      <c r="AG33" s="144">
        <f>18</f>
        <v>18</v>
      </c>
      <c r="AH33" s="184"/>
      <c r="AI33" s="201">
        <f t="shared" si="0"/>
        <v>150</v>
      </c>
      <c r="AJ33" s="237">
        <v>54</v>
      </c>
      <c r="AK33" s="211">
        <f t="shared" si="1"/>
        <v>2.7</v>
      </c>
      <c r="AL33" s="110" t="s">
        <v>216</v>
      </c>
    </row>
    <row r="34" spans="1:38" ht="14.25" customHeight="1" x14ac:dyDescent="0.2">
      <c r="A34" s="181">
        <v>22</v>
      </c>
      <c r="B34" s="231" t="s">
        <v>375</v>
      </c>
      <c r="C34" s="34" t="s">
        <v>79</v>
      </c>
      <c r="D34" s="143">
        <f>4*4</f>
        <v>16</v>
      </c>
      <c r="E34" s="144"/>
      <c r="F34" s="144"/>
      <c r="G34" s="144">
        <f>3*4</f>
        <v>12</v>
      </c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>
        <f>6*6</f>
        <v>36</v>
      </c>
      <c r="V34" s="144"/>
      <c r="W34" s="144"/>
      <c r="X34" s="144">
        <f>6*12</f>
        <v>72</v>
      </c>
      <c r="Y34" s="142"/>
      <c r="Z34" s="144"/>
      <c r="AA34" s="142"/>
      <c r="AB34" s="144"/>
      <c r="AC34" s="142"/>
      <c r="AD34" s="142"/>
      <c r="AE34" s="142"/>
      <c r="AF34" s="142"/>
      <c r="AG34" s="142">
        <f>14</f>
        <v>14</v>
      </c>
      <c r="AH34" s="184"/>
      <c r="AI34" s="201">
        <f t="shared" si="0"/>
        <v>150</v>
      </c>
      <c r="AJ34" s="237">
        <v>29</v>
      </c>
      <c r="AK34" s="211">
        <f t="shared" si="1"/>
        <v>1.8125</v>
      </c>
      <c r="AL34" s="110" t="s">
        <v>216</v>
      </c>
    </row>
    <row r="35" spans="1:38" ht="14.25" customHeight="1" x14ac:dyDescent="0.2">
      <c r="A35" s="181">
        <v>23</v>
      </c>
      <c r="B35" s="319" t="s">
        <v>373</v>
      </c>
      <c r="C35" s="34" t="s">
        <v>80</v>
      </c>
      <c r="D35" s="143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2"/>
      <c r="S35" s="144"/>
      <c r="T35" s="144"/>
      <c r="U35" s="144">
        <f>9*6</f>
        <v>54</v>
      </c>
      <c r="V35" s="144"/>
      <c r="W35" s="144">
        <f>4*12</f>
        <v>48</v>
      </c>
      <c r="X35" s="144">
        <f>4*12</f>
        <v>48</v>
      </c>
      <c r="Y35" s="142"/>
      <c r="Z35" s="142"/>
      <c r="AA35" s="142"/>
      <c r="AB35" s="142"/>
      <c r="AC35" s="142"/>
      <c r="AD35" s="142"/>
      <c r="AE35" s="142"/>
      <c r="AF35" s="142"/>
      <c r="AG35" s="142"/>
      <c r="AH35" s="184"/>
      <c r="AI35" s="201">
        <f t="shared" si="0"/>
        <v>150</v>
      </c>
      <c r="AJ35" s="237">
        <v>0</v>
      </c>
      <c r="AK35" s="211" t="e">
        <f t="shared" si="1"/>
        <v>#DIV/0!</v>
      </c>
      <c r="AL35" s="110" t="s">
        <v>216</v>
      </c>
    </row>
    <row r="36" spans="1:38" ht="14.25" customHeight="1" x14ac:dyDescent="0.2">
      <c r="A36" s="174">
        <v>24</v>
      </c>
      <c r="B36" s="319" t="s">
        <v>373</v>
      </c>
      <c r="C36" s="34" t="s">
        <v>81</v>
      </c>
      <c r="D36" s="143">
        <f>4*4</f>
        <v>16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>
        <f>7*12</f>
        <v>84</v>
      </c>
      <c r="Y36" s="142"/>
      <c r="Z36" s="144"/>
      <c r="AA36" s="144"/>
      <c r="AB36" s="144"/>
      <c r="AC36" s="144"/>
      <c r="AD36" s="144"/>
      <c r="AE36" s="142">
        <f>7*6</f>
        <v>42</v>
      </c>
      <c r="AF36" s="142"/>
      <c r="AG36" s="142">
        <f>8</f>
        <v>8</v>
      </c>
      <c r="AH36" s="184"/>
      <c r="AI36" s="201">
        <f t="shared" si="0"/>
        <v>150</v>
      </c>
      <c r="AJ36" s="237">
        <v>27</v>
      </c>
      <c r="AK36" s="211">
        <f t="shared" si="1"/>
        <v>1.6875</v>
      </c>
      <c r="AL36" s="110" t="s">
        <v>216</v>
      </c>
    </row>
    <row r="37" spans="1:38" ht="14.25" customHeight="1" x14ac:dyDescent="0.2">
      <c r="A37" s="181">
        <v>25</v>
      </c>
      <c r="B37" s="231" t="s">
        <v>241</v>
      </c>
      <c r="C37" s="34" t="s">
        <v>82</v>
      </c>
      <c r="D37" s="143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>
        <f>3*6</f>
        <v>18</v>
      </c>
      <c r="V37" s="144"/>
      <c r="W37" s="144">
        <f>1*12</f>
        <v>12</v>
      </c>
      <c r="X37" s="144">
        <f>7*12</f>
        <v>84</v>
      </c>
      <c r="Y37" s="142"/>
      <c r="Z37" s="144"/>
      <c r="AA37" s="142"/>
      <c r="AB37" s="406" t="s">
        <v>495</v>
      </c>
      <c r="AC37" s="407"/>
      <c r="AD37" s="407"/>
      <c r="AE37" s="407"/>
      <c r="AF37" s="407"/>
      <c r="AG37" s="407"/>
      <c r="AH37" s="407"/>
      <c r="AI37" s="201">
        <f t="shared" si="0"/>
        <v>114</v>
      </c>
      <c r="AJ37" s="237">
        <v>2</v>
      </c>
      <c r="AK37" s="211" t="e">
        <f t="shared" si="1"/>
        <v>#DIV/0!</v>
      </c>
      <c r="AL37" s="110" t="s">
        <v>216</v>
      </c>
    </row>
    <row r="38" spans="1:38" ht="14.25" customHeight="1" x14ac:dyDescent="0.2">
      <c r="A38" s="181">
        <v>26</v>
      </c>
      <c r="B38" s="319" t="s">
        <v>241</v>
      </c>
      <c r="C38" s="34" t="s">
        <v>83</v>
      </c>
      <c r="D38" s="143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>
        <f>11*6</f>
        <v>66</v>
      </c>
      <c r="V38" s="144"/>
      <c r="W38" s="144"/>
      <c r="X38" s="144">
        <f>7*12</f>
        <v>84</v>
      </c>
      <c r="Y38" s="142"/>
      <c r="Z38" s="144"/>
      <c r="AA38" s="142"/>
      <c r="AB38" s="144"/>
      <c r="AC38" s="144"/>
      <c r="AD38" s="144"/>
      <c r="AE38" s="144"/>
      <c r="AF38" s="144"/>
      <c r="AG38" s="144"/>
      <c r="AH38" s="183"/>
      <c r="AI38" s="201">
        <f t="shared" si="0"/>
        <v>150</v>
      </c>
      <c r="AJ38" s="237">
        <v>20</v>
      </c>
      <c r="AK38" s="211" t="e">
        <f t="shared" si="1"/>
        <v>#DIV/0!</v>
      </c>
      <c r="AL38" s="110" t="s">
        <v>216</v>
      </c>
    </row>
    <row r="39" spans="1:38" ht="14.25" customHeight="1" x14ac:dyDescent="0.2">
      <c r="A39" s="174">
        <v>27</v>
      </c>
      <c r="B39" s="231" t="s">
        <v>242</v>
      </c>
      <c r="C39" s="34" t="s">
        <v>84</v>
      </c>
      <c r="D39" s="143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>
        <f>3*6</f>
        <v>18</v>
      </c>
      <c r="T39" s="144"/>
      <c r="U39" s="144"/>
      <c r="V39" s="144"/>
      <c r="W39" s="144"/>
      <c r="X39" s="144">
        <f>4*12</f>
        <v>48</v>
      </c>
      <c r="Y39" s="142"/>
      <c r="Z39" s="144"/>
      <c r="AA39" s="144"/>
      <c r="AB39" s="144"/>
      <c r="AC39" s="406" t="s">
        <v>512</v>
      </c>
      <c r="AD39" s="407"/>
      <c r="AE39" s="407"/>
      <c r="AF39" s="407"/>
      <c r="AG39" s="407"/>
      <c r="AH39" s="407"/>
      <c r="AI39" s="201">
        <f t="shared" si="0"/>
        <v>66</v>
      </c>
      <c r="AJ39" s="237">
        <v>0</v>
      </c>
      <c r="AK39" s="211" t="e">
        <f t="shared" si="1"/>
        <v>#DIV/0!</v>
      </c>
      <c r="AL39" s="110" t="s">
        <v>216</v>
      </c>
    </row>
    <row r="40" spans="1:38" ht="14.25" customHeight="1" x14ac:dyDescent="0.2">
      <c r="A40" s="181">
        <v>28</v>
      </c>
      <c r="B40" s="231" t="s">
        <v>242</v>
      </c>
      <c r="C40" s="34" t="s">
        <v>85</v>
      </c>
      <c r="D40" s="143">
        <f>4*4</f>
        <v>16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>
        <f>5*6</f>
        <v>30</v>
      </c>
      <c r="T40" s="144"/>
      <c r="U40" s="144"/>
      <c r="V40" s="144"/>
      <c r="W40" s="144"/>
      <c r="X40" s="144">
        <f>8*12</f>
        <v>96</v>
      </c>
      <c r="Y40" s="142"/>
      <c r="Z40" s="144"/>
      <c r="AA40" s="142"/>
      <c r="AB40" s="144"/>
      <c r="AC40" s="142"/>
      <c r="AD40" s="142"/>
      <c r="AE40" s="142"/>
      <c r="AF40" s="142"/>
      <c r="AG40" s="142">
        <f>8</f>
        <v>8</v>
      </c>
      <c r="AH40" s="184"/>
      <c r="AI40" s="201">
        <f t="shared" si="0"/>
        <v>150</v>
      </c>
      <c r="AJ40" s="237">
        <v>47</v>
      </c>
      <c r="AK40" s="211">
        <f t="shared" si="1"/>
        <v>2.9375</v>
      </c>
      <c r="AL40" s="110" t="s">
        <v>216</v>
      </c>
    </row>
    <row r="41" spans="1:38" ht="14.25" customHeight="1" x14ac:dyDescent="0.2">
      <c r="A41" s="181">
        <v>29</v>
      </c>
      <c r="B41" s="231" t="s">
        <v>242</v>
      </c>
      <c r="C41" s="34" t="s">
        <v>86</v>
      </c>
      <c r="D41" s="143">
        <f>2*4</f>
        <v>8</v>
      </c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>
        <f>1*6</f>
        <v>6</v>
      </c>
      <c r="T41" s="144"/>
      <c r="U41" s="144"/>
      <c r="V41" s="144"/>
      <c r="W41" s="144">
        <f>1*12</f>
        <v>12</v>
      </c>
      <c r="X41" s="144">
        <f>4*12</f>
        <v>48</v>
      </c>
      <c r="Y41" s="142"/>
      <c r="Z41" s="144"/>
      <c r="AA41" s="142"/>
      <c r="AB41" s="144"/>
      <c r="AC41" s="406" t="s">
        <v>513</v>
      </c>
      <c r="AD41" s="407"/>
      <c r="AE41" s="407"/>
      <c r="AF41" s="407"/>
      <c r="AG41" s="407"/>
      <c r="AH41" s="407"/>
      <c r="AI41" s="201">
        <f t="shared" si="0"/>
        <v>74</v>
      </c>
      <c r="AJ41" s="237">
        <v>13</v>
      </c>
      <c r="AK41" s="211">
        <f t="shared" si="1"/>
        <v>1.625</v>
      </c>
      <c r="AL41" s="110" t="s">
        <v>216</v>
      </c>
    </row>
    <row r="42" spans="1:38" ht="14.25" customHeight="1" x14ac:dyDescent="0.2">
      <c r="A42" s="174">
        <v>30</v>
      </c>
      <c r="B42" s="319" t="s">
        <v>242</v>
      </c>
      <c r="C42" s="34" t="s">
        <v>281</v>
      </c>
      <c r="D42" s="143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>
        <f>5*6</f>
        <v>30</v>
      </c>
      <c r="T42" s="144"/>
      <c r="U42" s="144"/>
      <c r="V42" s="144"/>
      <c r="W42" s="144">
        <f>5*12</f>
        <v>60</v>
      </c>
      <c r="X42" s="144">
        <f>5*12</f>
        <v>60</v>
      </c>
      <c r="Y42" s="142"/>
      <c r="Z42" s="144"/>
      <c r="AA42" s="142"/>
      <c r="AB42" s="144"/>
      <c r="AC42" s="144"/>
      <c r="AD42" s="142"/>
      <c r="AE42" s="142"/>
      <c r="AF42" s="142"/>
      <c r="AG42" s="142"/>
      <c r="AH42" s="184"/>
      <c r="AI42" s="201">
        <f t="shared" si="0"/>
        <v>150</v>
      </c>
      <c r="AJ42" s="237"/>
      <c r="AK42" s="211" t="e">
        <f t="shared" si="1"/>
        <v>#DIV/0!</v>
      </c>
      <c r="AL42" s="110" t="s">
        <v>216</v>
      </c>
    </row>
    <row r="43" spans="1:38" ht="14.25" customHeight="1" x14ac:dyDescent="0.2">
      <c r="A43" s="181">
        <v>31</v>
      </c>
      <c r="B43" s="231" t="s">
        <v>419</v>
      </c>
      <c r="C43" s="34" t="s">
        <v>189</v>
      </c>
      <c r="D43" s="143">
        <f>7*4</f>
        <v>28</v>
      </c>
      <c r="E43" s="144"/>
      <c r="F43" s="144"/>
      <c r="G43" s="144">
        <f>2*4</f>
        <v>8</v>
      </c>
      <c r="H43" s="144"/>
      <c r="I43" s="144"/>
      <c r="J43" s="144"/>
      <c r="K43" s="144"/>
      <c r="L43" s="144">
        <f>4*4</f>
        <v>16</v>
      </c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>
        <f>6*12</f>
        <v>72</v>
      </c>
      <c r="X43" s="144"/>
      <c r="Y43" s="142"/>
      <c r="Z43" s="144"/>
      <c r="AA43" s="142"/>
      <c r="AB43" s="144"/>
      <c r="AC43" s="142"/>
      <c r="AD43" s="142"/>
      <c r="AE43" s="142"/>
      <c r="AF43" s="142"/>
      <c r="AG43" s="142">
        <f>26</f>
        <v>26</v>
      </c>
      <c r="AH43" s="184"/>
      <c r="AI43" s="201">
        <f t="shared" si="0"/>
        <v>150</v>
      </c>
      <c r="AJ43" s="237">
        <v>111</v>
      </c>
      <c r="AK43" s="211">
        <f t="shared" si="1"/>
        <v>3.9642857142857144</v>
      </c>
      <c r="AL43" s="110" t="s">
        <v>216</v>
      </c>
    </row>
    <row r="44" spans="1:38" ht="14.25" customHeight="1" x14ac:dyDescent="0.2">
      <c r="A44" s="181">
        <v>32</v>
      </c>
      <c r="B44" s="319" t="s">
        <v>242</v>
      </c>
      <c r="C44" s="34" t="s">
        <v>235</v>
      </c>
      <c r="D44" s="143">
        <f>2*4</f>
        <v>8</v>
      </c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>
        <f>3*6</f>
        <v>18</v>
      </c>
      <c r="T44" s="144"/>
      <c r="U44" s="144"/>
      <c r="V44" s="144"/>
      <c r="W44" s="144">
        <f>5*12</f>
        <v>60</v>
      </c>
      <c r="X44" s="144">
        <f>5*12</f>
        <v>60</v>
      </c>
      <c r="Y44" s="142"/>
      <c r="Z44" s="144"/>
      <c r="AA44" s="142"/>
      <c r="AB44" s="144"/>
      <c r="AC44" s="144"/>
      <c r="AD44" s="144"/>
      <c r="AE44" s="144"/>
      <c r="AF44" s="144"/>
      <c r="AG44" s="144">
        <f>4</f>
        <v>4</v>
      </c>
      <c r="AH44" s="183"/>
      <c r="AI44" s="201">
        <f t="shared" si="0"/>
        <v>150</v>
      </c>
      <c r="AJ44" s="237">
        <v>36</v>
      </c>
      <c r="AK44" s="211">
        <f t="shared" si="1"/>
        <v>4.5</v>
      </c>
      <c r="AL44" s="110" t="s">
        <v>216</v>
      </c>
    </row>
    <row r="45" spans="1:38" ht="14.25" customHeight="1" x14ac:dyDescent="0.2">
      <c r="A45" s="174">
        <v>33</v>
      </c>
      <c r="B45" s="231" t="s">
        <v>243</v>
      </c>
      <c r="C45" s="34" t="s">
        <v>87</v>
      </c>
      <c r="D45" s="143">
        <f>7*4</f>
        <v>28</v>
      </c>
      <c r="E45" s="144"/>
      <c r="F45" s="144"/>
      <c r="G45" s="144"/>
      <c r="H45" s="144"/>
      <c r="I45" s="144"/>
      <c r="J45" s="144"/>
      <c r="K45" s="144"/>
      <c r="L45" s="144">
        <f>5*4</f>
        <v>20</v>
      </c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>
        <f>6*12</f>
        <v>72</v>
      </c>
      <c r="Y45" s="142"/>
      <c r="Z45" s="144"/>
      <c r="AA45" s="142"/>
      <c r="AB45" s="144"/>
      <c r="AC45" s="144"/>
      <c r="AD45" s="144"/>
      <c r="AE45" s="144">
        <f>1*6</f>
        <v>6</v>
      </c>
      <c r="AF45" s="144"/>
      <c r="AG45" s="144">
        <f>24</f>
        <v>24</v>
      </c>
      <c r="AH45" s="183"/>
      <c r="AI45" s="201">
        <f t="shared" si="0"/>
        <v>150</v>
      </c>
      <c r="AJ45" s="237">
        <v>116</v>
      </c>
      <c r="AK45" s="211">
        <f t="shared" si="1"/>
        <v>4.1428571428571432</v>
      </c>
      <c r="AL45" s="110" t="s">
        <v>216</v>
      </c>
    </row>
    <row r="46" spans="1:38" ht="14.25" customHeight="1" x14ac:dyDescent="0.2">
      <c r="A46" s="181">
        <v>34</v>
      </c>
      <c r="B46" s="231" t="s">
        <v>244</v>
      </c>
      <c r="C46" s="34" t="s">
        <v>88</v>
      </c>
      <c r="D46" s="143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2"/>
      <c r="Z46" s="144"/>
      <c r="AA46" s="142"/>
      <c r="AB46" s="144"/>
      <c r="AC46" s="406" t="s">
        <v>291</v>
      </c>
      <c r="AD46" s="407"/>
      <c r="AE46" s="407"/>
      <c r="AF46" s="407"/>
      <c r="AG46" s="407"/>
      <c r="AH46" s="407"/>
      <c r="AI46" s="201">
        <f t="shared" si="0"/>
        <v>0</v>
      </c>
      <c r="AJ46" s="237">
        <v>0</v>
      </c>
      <c r="AK46" s="211" t="e">
        <f t="shared" si="1"/>
        <v>#DIV/0!</v>
      </c>
      <c r="AL46" s="110" t="s">
        <v>216</v>
      </c>
    </row>
    <row r="47" spans="1:38" ht="14.25" customHeight="1" x14ac:dyDescent="0.2">
      <c r="A47" s="181">
        <v>35</v>
      </c>
      <c r="B47" s="231" t="s">
        <v>245</v>
      </c>
      <c r="C47" s="34" t="s">
        <v>89</v>
      </c>
      <c r="D47" s="143">
        <v>8</v>
      </c>
      <c r="E47" s="144"/>
      <c r="F47" s="144"/>
      <c r="G47" s="144"/>
      <c r="H47" s="144"/>
      <c r="I47" s="144"/>
      <c r="J47" s="144"/>
      <c r="K47" s="144"/>
      <c r="L47" s="144">
        <v>44</v>
      </c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>
        <f>6*12</f>
        <v>72</v>
      </c>
      <c r="Y47" s="142"/>
      <c r="Z47" s="144"/>
      <c r="AA47" s="144"/>
      <c r="AB47" s="144"/>
      <c r="AC47" s="144"/>
      <c r="AD47" s="144"/>
      <c r="AE47" s="144"/>
      <c r="AF47" s="142"/>
      <c r="AG47" s="142">
        <f>26</f>
        <v>26</v>
      </c>
      <c r="AH47" s="184"/>
      <c r="AI47" s="201">
        <f t="shared" si="0"/>
        <v>150</v>
      </c>
      <c r="AJ47" s="237">
        <v>10</v>
      </c>
      <c r="AK47" s="211">
        <f t="shared" si="1"/>
        <v>1.25</v>
      </c>
      <c r="AL47" s="110" t="s">
        <v>216</v>
      </c>
    </row>
    <row r="48" spans="1:38" ht="14.25" customHeight="1" x14ac:dyDescent="0.2">
      <c r="A48" s="174">
        <v>36</v>
      </c>
      <c r="B48" s="319" t="s">
        <v>246</v>
      </c>
      <c r="C48" s="34" t="s">
        <v>388</v>
      </c>
      <c r="D48" s="143">
        <f>8*4</f>
        <v>32</v>
      </c>
      <c r="E48" s="144"/>
      <c r="F48" s="144"/>
      <c r="G48" s="144">
        <f>3*4</f>
        <v>12</v>
      </c>
      <c r="H48" s="144"/>
      <c r="I48" s="144"/>
      <c r="J48" s="144"/>
      <c r="K48" s="144"/>
      <c r="L48" s="144">
        <f>4*4</f>
        <v>16</v>
      </c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>
        <f>5*12</f>
        <v>60</v>
      </c>
      <c r="Y48" s="142"/>
      <c r="Z48" s="142"/>
      <c r="AA48" s="142"/>
      <c r="AB48" s="142"/>
      <c r="AC48" s="142"/>
      <c r="AD48" s="142"/>
      <c r="AE48" s="142"/>
      <c r="AF48" s="142"/>
      <c r="AG48" s="142">
        <f>30</f>
        <v>30</v>
      </c>
      <c r="AH48" s="184"/>
      <c r="AI48" s="201">
        <f t="shared" si="0"/>
        <v>150</v>
      </c>
      <c r="AJ48" s="237">
        <v>163</v>
      </c>
      <c r="AK48" s="211">
        <f t="shared" si="1"/>
        <v>5.09375</v>
      </c>
      <c r="AL48" s="110" t="s">
        <v>216</v>
      </c>
    </row>
    <row r="49" spans="1:38" ht="14.25" customHeight="1" x14ac:dyDescent="0.2">
      <c r="A49" s="181">
        <v>37</v>
      </c>
      <c r="B49" s="231" t="s">
        <v>257</v>
      </c>
      <c r="C49" s="34" t="s">
        <v>91</v>
      </c>
      <c r="D49" s="143">
        <f>25*4</f>
        <v>100</v>
      </c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2"/>
      <c r="Z49" s="144"/>
      <c r="AA49" s="142"/>
      <c r="AB49" s="144"/>
      <c r="AC49" s="144"/>
      <c r="AD49" s="144"/>
      <c r="AE49" s="144"/>
      <c r="AF49" s="144"/>
      <c r="AG49" s="144">
        <f>50</f>
        <v>50</v>
      </c>
      <c r="AH49" s="183"/>
      <c r="AI49" s="201">
        <f t="shared" si="0"/>
        <v>150</v>
      </c>
      <c r="AJ49" s="237">
        <v>95</v>
      </c>
      <c r="AK49" s="211">
        <f t="shared" si="1"/>
        <v>0.95</v>
      </c>
      <c r="AL49" s="110" t="s">
        <v>216</v>
      </c>
    </row>
    <row r="50" spans="1:38" ht="14.25" customHeight="1" x14ac:dyDescent="0.2">
      <c r="A50" s="181">
        <v>38</v>
      </c>
      <c r="B50" s="319" t="s">
        <v>372</v>
      </c>
      <c r="C50" s="34" t="s">
        <v>92</v>
      </c>
      <c r="D50" s="143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>
        <f>7*6</f>
        <v>42</v>
      </c>
      <c r="T50" s="144"/>
      <c r="U50" s="144">
        <f>2*6</f>
        <v>12</v>
      </c>
      <c r="V50" s="144"/>
      <c r="W50" s="144">
        <f>8*12</f>
        <v>96</v>
      </c>
      <c r="X50" s="144"/>
      <c r="Y50" s="142"/>
      <c r="Z50" s="144"/>
      <c r="AA50" s="142"/>
      <c r="AB50" s="144"/>
      <c r="AC50" s="142"/>
      <c r="AD50" s="142"/>
      <c r="AE50" s="142"/>
      <c r="AF50" s="142"/>
      <c r="AG50" s="142"/>
      <c r="AH50" s="184"/>
      <c r="AI50" s="201">
        <f t="shared" si="0"/>
        <v>150</v>
      </c>
      <c r="AJ50" s="237">
        <v>79</v>
      </c>
      <c r="AK50" s="211" t="e">
        <f t="shared" si="1"/>
        <v>#DIV/0!</v>
      </c>
      <c r="AL50" s="110" t="s">
        <v>216</v>
      </c>
    </row>
    <row r="51" spans="1:38" ht="14.25" customHeight="1" x14ac:dyDescent="0.2">
      <c r="A51" s="174">
        <v>39</v>
      </c>
      <c r="B51" s="231" t="s">
        <v>372</v>
      </c>
      <c r="C51" s="34" t="s">
        <v>190</v>
      </c>
      <c r="D51" s="143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>
        <f>7*6</f>
        <v>42</v>
      </c>
      <c r="T51" s="144"/>
      <c r="U51" s="144">
        <f>2*6</f>
        <v>12</v>
      </c>
      <c r="V51" s="144"/>
      <c r="W51" s="144">
        <f>2*12</f>
        <v>24</v>
      </c>
      <c r="X51" s="144">
        <f>6*12</f>
        <v>72</v>
      </c>
      <c r="Y51" s="142"/>
      <c r="Z51" s="144"/>
      <c r="AA51" s="142"/>
      <c r="AB51" s="144"/>
      <c r="AC51" s="142"/>
      <c r="AD51" s="142"/>
      <c r="AE51" s="142"/>
      <c r="AF51" s="144"/>
      <c r="AG51" s="144"/>
      <c r="AH51" s="183"/>
      <c r="AI51" s="201">
        <f t="shared" si="0"/>
        <v>150</v>
      </c>
      <c r="AJ51" s="237"/>
      <c r="AK51" s="211" t="e">
        <f t="shared" si="1"/>
        <v>#DIV/0!</v>
      </c>
      <c r="AL51" s="110" t="s">
        <v>216</v>
      </c>
    </row>
    <row r="52" spans="1:38" ht="14.25" customHeight="1" x14ac:dyDescent="0.2">
      <c r="A52" s="181">
        <v>40</v>
      </c>
      <c r="B52" s="231" t="s">
        <v>248</v>
      </c>
      <c r="C52" s="34" t="s">
        <v>176</v>
      </c>
      <c r="D52" s="143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>
        <f>9*6</f>
        <v>54</v>
      </c>
      <c r="S52" s="144"/>
      <c r="T52" s="144"/>
      <c r="U52" s="144"/>
      <c r="V52" s="144"/>
      <c r="W52" s="144"/>
      <c r="X52" s="144">
        <f>8*12</f>
        <v>96</v>
      </c>
      <c r="Y52" s="142"/>
      <c r="Z52" s="144"/>
      <c r="AA52" s="142"/>
      <c r="AB52" s="144"/>
      <c r="AC52" s="142"/>
      <c r="AD52" s="142"/>
      <c r="AE52" s="142"/>
      <c r="AF52" s="142"/>
      <c r="AG52" s="142"/>
      <c r="AH52" s="184"/>
      <c r="AI52" s="201">
        <f t="shared" si="0"/>
        <v>150</v>
      </c>
      <c r="AJ52" s="237">
        <v>84</v>
      </c>
      <c r="AK52" s="211" t="e">
        <f t="shared" si="1"/>
        <v>#DIV/0!</v>
      </c>
      <c r="AL52" s="110" t="s">
        <v>216</v>
      </c>
    </row>
    <row r="53" spans="1:38" ht="14.25" customHeight="1" x14ac:dyDescent="0.2">
      <c r="A53" s="181">
        <v>41</v>
      </c>
      <c r="B53" s="231" t="s">
        <v>248</v>
      </c>
      <c r="C53" s="34" t="s">
        <v>93</v>
      </c>
      <c r="D53" s="143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>
        <f>9*6</f>
        <v>54</v>
      </c>
      <c r="S53" s="144"/>
      <c r="T53" s="144"/>
      <c r="U53" s="144"/>
      <c r="V53" s="144"/>
      <c r="W53" s="144"/>
      <c r="X53" s="144">
        <f>8*12</f>
        <v>96</v>
      </c>
      <c r="Y53" s="142"/>
      <c r="Z53" s="144"/>
      <c r="AA53" s="142"/>
      <c r="AB53" s="144"/>
      <c r="AC53" s="142"/>
      <c r="AD53" s="142"/>
      <c r="AE53" s="142"/>
      <c r="AF53" s="142"/>
      <c r="AG53" s="142"/>
      <c r="AH53" s="184"/>
      <c r="AI53" s="201">
        <f t="shared" si="0"/>
        <v>150</v>
      </c>
      <c r="AJ53" s="237">
        <v>93</v>
      </c>
      <c r="AK53" s="211" t="e">
        <f t="shared" si="1"/>
        <v>#DIV/0!</v>
      </c>
      <c r="AL53" s="110" t="s">
        <v>216</v>
      </c>
    </row>
    <row r="54" spans="1:38" ht="14.25" customHeight="1" x14ac:dyDescent="0.2">
      <c r="A54" s="174">
        <v>42</v>
      </c>
      <c r="B54" s="319" t="s">
        <v>249</v>
      </c>
      <c r="C54" s="34" t="s">
        <v>94</v>
      </c>
      <c r="D54" s="143">
        <f>14*4</f>
        <v>56</v>
      </c>
      <c r="E54" s="144"/>
      <c r="F54" s="144"/>
      <c r="G54" s="144">
        <f>3*4</f>
        <v>12</v>
      </c>
      <c r="H54" s="144"/>
      <c r="I54" s="144"/>
      <c r="J54" s="144"/>
      <c r="K54" s="144"/>
      <c r="L54" s="144">
        <f>2*4</f>
        <v>8</v>
      </c>
      <c r="M54" s="144"/>
      <c r="N54" s="144"/>
      <c r="O54" s="144"/>
      <c r="P54" s="144"/>
      <c r="Q54" s="144"/>
      <c r="R54" s="144"/>
      <c r="S54" s="144"/>
      <c r="T54" s="144">
        <f>3*6</f>
        <v>18</v>
      </c>
      <c r="U54" s="144"/>
      <c r="V54" s="144"/>
      <c r="W54" s="144"/>
      <c r="X54" s="144"/>
      <c r="Y54" s="144"/>
      <c r="Z54" s="144"/>
      <c r="AA54" s="144"/>
      <c r="AB54" s="144"/>
      <c r="AC54" s="144">
        <f>3*6</f>
        <v>18</v>
      </c>
      <c r="AD54" s="144"/>
      <c r="AE54" s="144"/>
      <c r="AF54" s="144"/>
      <c r="AG54" s="144">
        <f>38</f>
        <v>38</v>
      </c>
      <c r="AH54" s="183"/>
      <c r="AI54" s="201">
        <f t="shared" si="0"/>
        <v>150</v>
      </c>
      <c r="AJ54" s="237">
        <v>262</v>
      </c>
      <c r="AK54" s="211">
        <f t="shared" si="1"/>
        <v>4.6785714285714288</v>
      </c>
      <c r="AL54" s="110" t="s">
        <v>216</v>
      </c>
    </row>
    <row r="55" spans="1:38" ht="14.25" customHeight="1" x14ac:dyDescent="0.2">
      <c r="A55" s="181">
        <v>43</v>
      </c>
      <c r="B55" s="231" t="s">
        <v>258</v>
      </c>
      <c r="C55" s="34" t="s">
        <v>95</v>
      </c>
      <c r="D55" s="143">
        <f>9*4</f>
        <v>36</v>
      </c>
      <c r="E55" s="144"/>
      <c r="F55" s="144"/>
      <c r="G55" s="144"/>
      <c r="H55" s="144"/>
      <c r="I55" s="144"/>
      <c r="J55" s="144"/>
      <c r="K55" s="144"/>
      <c r="L55" s="144">
        <f>5*4</f>
        <v>20</v>
      </c>
      <c r="M55" s="144"/>
      <c r="N55" s="144"/>
      <c r="O55" s="144"/>
      <c r="P55" s="144"/>
      <c r="Q55" s="144"/>
      <c r="R55" s="144"/>
      <c r="S55" s="144">
        <f>7*6</f>
        <v>42</v>
      </c>
      <c r="T55" s="144">
        <f>4*6</f>
        <v>24</v>
      </c>
      <c r="U55" s="144"/>
      <c r="V55" s="144"/>
      <c r="W55" s="144"/>
      <c r="X55" s="144"/>
      <c r="Y55" s="142"/>
      <c r="Z55" s="144"/>
      <c r="AA55" s="142"/>
      <c r="AB55" s="142"/>
      <c r="AC55" s="142"/>
      <c r="AD55" s="142"/>
      <c r="AE55" s="142"/>
      <c r="AF55" s="142"/>
      <c r="AG55" s="142">
        <f>28</f>
        <v>28</v>
      </c>
      <c r="AH55" s="184"/>
      <c r="AI55" s="201">
        <f t="shared" si="0"/>
        <v>150</v>
      </c>
      <c r="AJ55" s="237">
        <v>157</v>
      </c>
      <c r="AK55" s="211">
        <f t="shared" si="1"/>
        <v>4.3611111111111107</v>
      </c>
      <c r="AL55" s="110" t="s">
        <v>216</v>
      </c>
    </row>
    <row r="56" spans="1:38" ht="14.25" customHeight="1" x14ac:dyDescent="0.2">
      <c r="A56" s="181">
        <v>44</v>
      </c>
      <c r="B56" s="319" t="s">
        <v>258</v>
      </c>
      <c r="C56" s="34" t="s">
        <v>96</v>
      </c>
      <c r="D56" s="143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>
        <f>1*6</f>
        <v>6</v>
      </c>
      <c r="T56" s="144"/>
      <c r="U56" s="144"/>
      <c r="V56" s="144"/>
      <c r="W56" s="144"/>
      <c r="X56" s="144"/>
      <c r="Y56" s="142"/>
      <c r="Z56" s="144"/>
      <c r="AA56" s="142"/>
      <c r="AB56" s="142"/>
      <c r="AC56" s="406" t="s">
        <v>514</v>
      </c>
      <c r="AD56" s="407"/>
      <c r="AE56" s="407"/>
      <c r="AF56" s="407"/>
      <c r="AG56" s="407"/>
      <c r="AH56" s="407"/>
      <c r="AI56" s="201">
        <f t="shared" si="0"/>
        <v>6</v>
      </c>
      <c r="AJ56" s="237">
        <v>0</v>
      </c>
      <c r="AK56" s="211" t="e">
        <f t="shared" si="1"/>
        <v>#DIV/0!</v>
      </c>
      <c r="AL56" s="110" t="s">
        <v>216</v>
      </c>
    </row>
    <row r="57" spans="1:38" ht="14.25" customHeight="1" x14ac:dyDescent="0.2">
      <c r="A57" s="174">
        <v>45</v>
      </c>
      <c r="B57" s="231" t="s">
        <v>295</v>
      </c>
      <c r="C57" s="34" t="s">
        <v>97</v>
      </c>
      <c r="D57" s="143">
        <f>12*4</f>
        <v>48</v>
      </c>
      <c r="E57" s="144"/>
      <c r="F57" s="144"/>
      <c r="G57" s="144"/>
      <c r="H57" s="144"/>
      <c r="I57" s="144"/>
      <c r="J57" s="144"/>
      <c r="K57" s="144"/>
      <c r="L57" s="144">
        <f>4*4</f>
        <v>16</v>
      </c>
      <c r="M57" s="144"/>
      <c r="N57" s="144"/>
      <c r="O57" s="144"/>
      <c r="P57" s="144"/>
      <c r="Q57" s="144"/>
      <c r="R57" s="144"/>
      <c r="S57" s="144"/>
      <c r="T57" s="144">
        <f>9*6</f>
        <v>54</v>
      </c>
      <c r="U57" s="144"/>
      <c r="V57" s="144"/>
      <c r="W57" s="144"/>
      <c r="X57" s="144"/>
      <c r="Y57" s="142"/>
      <c r="Z57" s="144"/>
      <c r="AA57" s="144"/>
      <c r="AB57" s="144"/>
      <c r="AC57" s="144"/>
      <c r="AD57" s="144"/>
      <c r="AE57" s="144"/>
      <c r="AF57" s="144"/>
      <c r="AG57" s="144">
        <f>32</f>
        <v>32</v>
      </c>
      <c r="AH57" s="183"/>
      <c r="AI57" s="201">
        <f t="shared" si="0"/>
        <v>150</v>
      </c>
      <c r="AJ57" s="237">
        <v>212</v>
      </c>
      <c r="AK57" s="211">
        <f t="shared" si="1"/>
        <v>4.416666666666667</v>
      </c>
      <c r="AL57" s="110" t="s">
        <v>216</v>
      </c>
    </row>
    <row r="58" spans="1:38" ht="14.25" customHeight="1" x14ac:dyDescent="0.2">
      <c r="A58" s="181">
        <v>46</v>
      </c>
      <c r="B58" s="231" t="s">
        <v>375</v>
      </c>
      <c r="C58" s="34" t="s">
        <v>177</v>
      </c>
      <c r="D58" s="143">
        <f>5*4</f>
        <v>20</v>
      </c>
      <c r="E58" s="144"/>
      <c r="F58" s="144"/>
      <c r="G58" s="144">
        <f>4*4</f>
        <v>16</v>
      </c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>
        <f>8*12</f>
        <v>96</v>
      </c>
      <c r="Y58" s="142"/>
      <c r="Z58" s="144"/>
      <c r="AA58" s="142"/>
      <c r="AB58" s="144"/>
      <c r="AC58" s="144"/>
      <c r="AD58" s="144"/>
      <c r="AE58" s="144"/>
      <c r="AF58" s="144"/>
      <c r="AG58" s="144">
        <f>18</f>
        <v>18</v>
      </c>
      <c r="AH58" s="184"/>
      <c r="AI58" s="201">
        <f t="shared" si="0"/>
        <v>150</v>
      </c>
      <c r="AJ58" s="237">
        <v>59</v>
      </c>
      <c r="AK58" s="211">
        <f t="shared" si="1"/>
        <v>2.95</v>
      </c>
      <c r="AL58" s="110" t="s">
        <v>216</v>
      </c>
    </row>
    <row r="59" spans="1:38" ht="14.25" customHeight="1" x14ac:dyDescent="0.2">
      <c r="A59" s="181">
        <v>47</v>
      </c>
      <c r="B59" s="231" t="s">
        <v>375</v>
      </c>
      <c r="C59" s="34" t="s">
        <v>186</v>
      </c>
      <c r="D59" s="143">
        <f>1*4</f>
        <v>4</v>
      </c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>
        <f>8*2</f>
        <v>16</v>
      </c>
      <c r="S59" s="144">
        <f>8*4</f>
        <v>32</v>
      </c>
      <c r="T59" s="144"/>
      <c r="U59" s="144"/>
      <c r="V59" s="144"/>
      <c r="W59" s="144"/>
      <c r="X59" s="144">
        <f>8*12</f>
        <v>96</v>
      </c>
      <c r="Y59" s="142"/>
      <c r="Z59" s="144"/>
      <c r="AA59" s="142"/>
      <c r="AB59" s="144"/>
      <c r="AC59" s="142"/>
      <c r="AD59" s="142"/>
      <c r="AE59" s="142"/>
      <c r="AF59" s="142"/>
      <c r="AG59" s="142">
        <f>2</f>
        <v>2</v>
      </c>
      <c r="AH59" s="184"/>
      <c r="AI59" s="201">
        <f t="shared" si="0"/>
        <v>150</v>
      </c>
      <c r="AJ59" s="237">
        <v>0</v>
      </c>
      <c r="AK59" s="211">
        <f t="shared" si="1"/>
        <v>0</v>
      </c>
      <c r="AL59" s="110" t="s">
        <v>216</v>
      </c>
    </row>
    <row r="60" spans="1:38" ht="14.25" customHeight="1" x14ac:dyDescent="0.2">
      <c r="A60" s="174">
        <v>48</v>
      </c>
      <c r="B60" s="319" t="s">
        <v>372</v>
      </c>
      <c r="C60" s="34" t="s">
        <v>152</v>
      </c>
      <c r="D60" s="143">
        <f>2*4</f>
        <v>8</v>
      </c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>
        <f>7*6</f>
        <v>42</v>
      </c>
      <c r="T60" s="144"/>
      <c r="U60" s="144"/>
      <c r="V60" s="144"/>
      <c r="W60" s="144">
        <f>6*12</f>
        <v>72</v>
      </c>
      <c r="X60" s="144">
        <f>2*12</f>
        <v>24</v>
      </c>
      <c r="Y60" s="142"/>
      <c r="Z60" s="144"/>
      <c r="AA60" s="142"/>
      <c r="AB60" s="144"/>
      <c r="AC60" s="144"/>
      <c r="AD60" s="144"/>
      <c r="AE60" s="144"/>
      <c r="AF60" s="144"/>
      <c r="AG60" s="144">
        <f>4</f>
        <v>4</v>
      </c>
      <c r="AH60" s="183"/>
      <c r="AI60" s="201">
        <f t="shared" si="0"/>
        <v>150</v>
      </c>
      <c r="AJ60" s="237">
        <v>79</v>
      </c>
      <c r="AK60" s="211">
        <f t="shared" si="1"/>
        <v>9.875</v>
      </c>
      <c r="AL60" s="110" t="s">
        <v>216</v>
      </c>
    </row>
    <row r="61" spans="1:38" ht="14.25" customHeight="1" x14ac:dyDescent="0.2">
      <c r="A61" s="181">
        <v>49</v>
      </c>
      <c r="B61" s="231" t="s">
        <v>250</v>
      </c>
      <c r="C61" s="34" t="s">
        <v>98</v>
      </c>
      <c r="D61" s="143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>
        <f>9*6</f>
        <v>54</v>
      </c>
      <c r="V61" s="144"/>
      <c r="W61" s="144">
        <f>1*12</f>
        <v>12</v>
      </c>
      <c r="X61" s="144">
        <f>7*12</f>
        <v>84</v>
      </c>
      <c r="Y61" s="142"/>
      <c r="Z61" s="144"/>
      <c r="AA61" s="142"/>
      <c r="AB61" s="144"/>
      <c r="AC61" s="144"/>
      <c r="AD61" s="144"/>
      <c r="AE61" s="144"/>
      <c r="AF61" s="144"/>
      <c r="AG61" s="144"/>
      <c r="AH61" s="183"/>
      <c r="AI61" s="201">
        <f t="shared" si="0"/>
        <v>150</v>
      </c>
      <c r="AJ61" s="237">
        <v>94</v>
      </c>
      <c r="AK61" s="211" t="e">
        <f t="shared" si="1"/>
        <v>#DIV/0!</v>
      </c>
      <c r="AL61" s="110" t="s">
        <v>216</v>
      </c>
    </row>
    <row r="62" spans="1:38" ht="14.25" customHeight="1" x14ac:dyDescent="0.2">
      <c r="A62" s="181">
        <v>50</v>
      </c>
      <c r="B62" s="319" t="s">
        <v>250</v>
      </c>
      <c r="C62" s="34" t="s">
        <v>99</v>
      </c>
      <c r="D62" s="143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>
        <f>9*6</f>
        <v>54</v>
      </c>
      <c r="V62" s="144"/>
      <c r="W62" s="144">
        <f>2*12</f>
        <v>24</v>
      </c>
      <c r="X62" s="144">
        <f>6*12</f>
        <v>72</v>
      </c>
      <c r="Y62" s="142"/>
      <c r="Z62" s="144"/>
      <c r="AA62" s="142"/>
      <c r="AB62" s="144"/>
      <c r="AC62" s="144"/>
      <c r="AD62" s="144"/>
      <c r="AE62" s="144"/>
      <c r="AF62" s="144"/>
      <c r="AG62" s="144"/>
      <c r="AH62" s="183"/>
      <c r="AI62" s="201">
        <f t="shared" si="0"/>
        <v>150</v>
      </c>
      <c r="AJ62" s="237">
        <v>205</v>
      </c>
      <c r="AK62" s="211" t="e">
        <f t="shared" si="1"/>
        <v>#DIV/0!</v>
      </c>
      <c r="AL62" s="110" t="s">
        <v>216</v>
      </c>
    </row>
    <row r="63" spans="1:38" ht="14.25" customHeight="1" x14ac:dyDescent="0.2">
      <c r="A63" s="174">
        <v>51</v>
      </c>
      <c r="B63" s="231" t="s">
        <v>250</v>
      </c>
      <c r="C63" s="34" t="s">
        <v>231</v>
      </c>
      <c r="D63" s="143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>
        <f>11*6</f>
        <v>66</v>
      </c>
      <c r="V63" s="144"/>
      <c r="W63" s="144">
        <f>5*12</f>
        <v>60</v>
      </c>
      <c r="X63" s="144">
        <f>2*12</f>
        <v>24</v>
      </c>
      <c r="Y63" s="142"/>
      <c r="Z63" s="144"/>
      <c r="AA63" s="142"/>
      <c r="AB63" s="144"/>
      <c r="AC63" s="144"/>
      <c r="AD63" s="144"/>
      <c r="AE63" s="144"/>
      <c r="AF63" s="144"/>
      <c r="AG63" s="144"/>
      <c r="AH63" s="183"/>
      <c r="AI63" s="201">
        <f t="shared" si="0"/>
        <v>150</v>
      </c>
      <c r="AJ63" s="237">
        <v>208</v>
      </c>
      <c r="AK63" s="211" t="e">
        <f t="shared" si="1"/>
        <v>#DIV/0!</v>
      </c>
      <c r="AL63" s="110" t="s">
        <v>216</v>
      </c>
    </row>
    <row r="64" spans="1:38" ht="14.25" customHeight="1" x14ac:dyDescent="0.2">
      <c r="A64" s="181">
        <v>52</v>
      </c>
      <c r="B64" s="231" t="s">
        <v>372</v>
      </c>
      <c r="C64" s="34" t="s">
        <v>153</v>
      </c>
      <c r="D64" s="143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>
        <f>7*6</f>
        <v>42</v>
      </c>
      <c r="T64" s="144"/>
      <c r="U64" s="144">
        <f>2*6</f>
        <v>12</v>
      </c>
      <c r="V64" s="144"/>
      <c r="W64" s="144">
        <f>4*12</f>
        <v>48</v>
      </c>
      <c r="X64" s="144">
        <f>4*12</f>
        <v>48</v>
      </c>
      <c r="Y64" s="142"/>
      <c r="Z64" s="144"/>
      <c r="AA64" s="142"/>
      <c r="AB64" s="144"/>
      <c r="AC64" s="142"/>
      <c r="AD64" s="142"/>
      <c r="AE64" s="142"/>
      <c r="AF64" s="142"/>
      <c r="AG64" s="142"/>
      <c r="AH64" s="184"/>
      <c r="AI64" s="201">
        <f t="shared" si="0"/>
        <v>150</v>
      </c>
      <c r="AJ64" s="237">
        <v>0</v>
      </c>
      <c r="AK64" s="211" t="e">
        <f t="shared" si="1"/>
        <v>#DIV/0!</v>
      </c>
      <c r="AL64" s="110" t="s">
        <v>216</v>
      </c>
    </row>
    <row r="65" spans="1:38" ht="14.25" customHeight="1" x14ac:dyDescent="0.2">
      <c r="A65" s="181">
        <v>53</v>
      </c>
      <c r="B65" s="231" t="s">
        <v>256</v>
      </c>
      <c r="C65" s="34" t="s">
        <v>185</v>
      </c>
      <c r="D65" s="143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>
        <f>1*6</f>
        <v>6</v>
      </c>
      <c r="T65" s="144"/>
      <c r="U65" s="144"/>
      <c r="V65" s="144"/>
      <c r="W65" s="144">
        <f>10*12</f>
        <v>120</v>
      </c>
      <c r="X65" s="144">
        <f>2*12</f>
        <v>24</v>
      </c>
      <c r="Y65" s="142"/>
      <c r="Z65" s="144"/>
      <c r="AA65" s="142"/>
      <c r="AB65" s="144"/>
      <c r="AC65" s="144"/>
      <c r="AD65" s="144"/>
      <c r="AE65" s="144"/>
      <c r="AF65" s="144"/>
      <c r="AG65" s="144"/>
      <c r="AH65" s="183"/>
      <c r="AI65" s="201">
        <f t="shared" si="0"/>
        <v>150</v>
      </c>
      <c r="AJ65" s="237"/>
      <c r="AK65" s="211" t="e">
        <f t="shared" si="1"/>
        <v>#DIV/0!</v>
      </c>
      <c r="AL65" s="110" t="s">
        <v>216</v>
      </c>
    </row>
    <row r="66" spans="1:38" ht="14.25" customHeight="1" x14ac:dyDescent="0.2">
      <c r="A66" s="174">
        <v>54</v>
      </c>
      <c r="B66" s="319" t="s">
        <v>398</v>
      </c>
      <c r="C66" s="34" t="s">
        <v>154</v>
      </c>
      <c r="D66" s="143">
        <v>60</v>
      </c>
      <c r="E66" s="144"/>
      <c r="F66" s="144"/>
      <c r="G66" s="144">
        <v>40</v>
      </c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2"/>
      <c r="Z66" s="144"/>
      <c r="AA66" s="142"/>
      <c r="AB66" s="144"/>
      <c r="AC66" s="144"/>
      <c r="AD66" s="144"/>
      <c r="AE66" s="144"/>
      <c r="AF66" s="144"/>
      <c r="AG66" s="144">
        <f>50</f>
        <v>50</v>
      </c>
      <c r="AH66" s="183"/>
      <c r="AI66" s="201">
        <f t="shared" si="0"/>
        <v>150</v>
      </c>
      <c r="AJ66" s="237">
        <v>131</v>
      </c>
      <c r="AK66" s="211">
        <f t="shared" si="1"/>
        <v>2.1833333333333331</v>
      </c>
      <c r="AL66" s="110" t="s">
        <v>216</v>
      </c>
    </row>
    <row r="67" spans="1:38" ht="14.25" customHeight="1" x14ac:dyDescent="0.2">
      <c r="A67" s="181">
        <v>55</v>
      </c>
      <c r="B67" s="231" t="s">
        <v>301</v>
      </c>
      <c r="C67" s="34" t="s">
        <v>178</v>
      </c>
      <c r="D67" s="143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>
        <f>9*6</f>
        <v>54</v>
      </c>
      <c r="V67" s="144"/>
      <c r="W67" s="144">
        <f>5*12</f>
        <v>60</v>
      </c>
      <c r="X67" s="144">
        <f>3*12</f>
        <v>36</v>
      </c>
      <c r="Y67" s="144"/>
      <c r="Z67" s="144"/>
      <c r="AA67" s="144"/>
      <c r="AB67" s="144"/>
      <c r="AC67" s="144"/>
      <c r="AD67" s="144"/>
      <c r="AE67" s="144"/>
      <c r="AF67" s="144"/>
      <c r="AG67" s="144"/>
      <c r="AH67" s="183"/>
      <c r="AI67" s="201">
        <f t="shared" si="0"/>
        <v>150</v>
      </c>
      <c r="AJ67" s="237">
        <v>0</v>
      </c>
      <c r="AK67" s="211" t="e">
        <f t="shared" si="1"/>
        <v>#DIV/0!</v>
      </c>
      <c r="AL67" s="110" t="s">
        <v>216</v>
      </c>
    </row>
    <row r="68" spans="1:38" ht="14.25" customHeight="1" x14ac:dyDescent="0.2">
      <c r="A68" s="181">
        <v>56</v>
      </c>
      <c r="B68" s="319" t="s">
        <v>373</v>
      </c>
      <c r="C68" s="34" t="s">
        <v>188</v>
      </c>
      <c r="D68" s="143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406" t="s">
        <v>302</v>
      </c>
      <c r="AD68" s="407"/>
      <c r="AE68" s="407"/>
      <c r="AF68" s="407"/>
      <c r="AG68" s="407"/>
      <c r="AH68" s="407"/>
      <c r="AI68" s="201">
        <f t="shared" si="0"/>
        <v>0</v>
      </c>
      <c r="AJ68" s="237"/>
      <c r="AK68" s="211" t="e">
        <f t="shared" si="1"/>
        <v>#DIV/0!</v>
      </c>
      <c r="AL68" s="110" t="s">
        <v>216</v>
      </c>
    </row>
    <row r="69" spans="1:38" ht="14.25" customHeight="1" x14ac:dyDescent="0.2">
      <c r="A69" s="174">
        <v>57</v>
      </c>
      <c r="B69" s="231" t="s">
        <v>515</v>
      </c>
      <c r="C69" s="34" t="s">
        <v>230</v>
      </c>
      <c r="D69" s="143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>
        <f>15*6</f>
        <v>90</v>
      </c>
      <c r="T69" s="144"/>
      <c r="U69" s="144"/>
      <c r="V69" s="144"/>
      <c r="W69" s="144">
        <f>1*12</f>
        <v>12</v>
      </c>
      <c r="X69" s="144">
        <f>4*12</f>
        <v>48</v>
      </c>
      <c r="Y69" s="144"/>
      <c r="Z69" s="144"/>
      <c r="AA69" s="144"/>
      <c r="AB69" s="144"/>
      <c r="AC69" s="144"/>
      <c r="AD69" s="144"/>
      <c r="AE69" s="144"/>
      <c r="AF69" s="144"/>
      <c r="AG69" s="144"/>
      <c r="AH69" s="183"/>
      <c r="AI69" s="201">
        <f t="shared" si="0"/>
        <v>150</v>
      </c>
      <c r="AJ69" s="237">
        <v>1</v>
      </c>
      <c r="AK69" s="211" t="e">
        <f t="shared" si="1"/>
        <v>#DIV/0!</v>
      </c>
      <c r="AL69" s="110" t="s">
        <v>216</v>
      </c>
    </row>
    <row r="70" spans="1:38" ht="14.25" customHeight="1" x14ac:dyDescent="0.2">
      <c r="A70" s="181">
        <v>58</v>
      </c>
      <c r="B70" s="231" t="s">
        <v>241</v>
      </c>
      <c r="C70" s="34" t="s">
        <v>234</v>
      </c>
      <c r="D70" s="143">
        <f>3*4</f>
        <v>12</v>
      </c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>
        <f>19*6</f>
        <v>114</v>
      </c>
      <c r="V70" s="144"/>
      <c r="W70" s="144"/>
      <c r="X70" s="144">
        <f>1*12</f>
        <v>12</v>
      </c>
      <c r="Y70" s="144"/>
      <c r="Z70" s="144"/>
      <c r="AA70" s="144"/>
      <c r="AB70" s="144"/>
      <c r="AC70" s="144"/>
      <c r="AD70" s="144"/>
      <c r="AE70" s="144"/>
      <c r="AF70" s="144"/>
      <c r="AG70" s="144">
        <f>12</f>
        <v>12</v>
      </c>
      <c r="AH70" s="183"/>
      <c r="AI70" s="201">
        <f t="shared" si="0"/>
        <v>150</v>
      </c>
      <c r="AJ70" s="237">
        <v>50</v>
      </c>
      <c r="AK70" s="211">
        <f t="shared" si="1"/>
        <v>4.166666666666667</v>
      </c>
      <c r="AL70" s="110" t="s">
        <v>216</v>
      </c>
    </row>
    <row r="71" spans="1:38" ht="14.25" customHeight="1" x14ac:dyDescent="0.2">
      <c r="A71" s="181">
        <v>59</v>
      </c>
      <c r="B71" s="231" t="s">
        <v>241</v>
      </c>
      <c r="C71" s="34" t="s">
        <v>233</v>
      </c>
      <c r="D71" s="143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>
        <f>13*6</f>
        <v>78</v>
      </c>
      <c r="V71" s="144"/>
      <c r="W71" s="144">
        <f>1*12</f>
        <v>12</v>
      </c>
      <c r="X71" s="144">
        <f>5*12</f>
        <v>60</v>
      </c>
      <c r="Y71" s="144"/>
      <c r="Z71" s="144"/>
      <c r="AA71" s="144"/>
      <c r="AB71" s="144"/>
      <c r="AC71" s="144"/>
      <c r="AD71" s="144"/>
      <c r="AE71" s="144"/>
      <c r="AF71" s="144"/>
      <c r="AG71" s="144"/>
      <c r="AH71" s="183"/>
      <c r="AI71" s="201">
        <f t="shared" si="0"/>
        <v>150</v>
      </c>
      <c r="AJ71" s="237">
        <v>1</v>
      </c>
      <c r="AK71" s="211" t="e">
        <f t="shared" si="1"/>
        <v>#DIV/0!</v>
      </c>
      <c r="AL71" s="110" t="s">
        <v>216</v>
      </c>
    </row>
    <row r="72" spans="1:38" ht="14.25" customHeight="1" x14ac:dyDescent="0.2">
      <c r="A72" s="174">
        <v>60</v>
      </c>
      <c r="B72" s="319" t="s">
        <v>256</v>
      </c>
      <c r="C72" s="34" t="s">
        <v>229</v>
      </c>
      <c r="D72" s="143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>
        <f>13*6</f>
        <v>78</v>
      </c>
      <c r="T72" s="144"/>
      <c r="U72" s="144"/>
      <c r="V72" s="144"/>
      <c r="W72" s="144"/>
      <c r="X72" s="144">
        <f>6*12</f>
        <v>72</v>
      </c>
      <c r="Y72" s="144"/>
      <c r="Z72" s="144"/>
      <c r="AA72" s="144"/>
      <c r="AB72" s="144"/>
      <c r="AC72" s="144"/>
      <c r="AD72" s="144"/>
      <c r="AE72" s="144"/>
      <c r="AF72" s="144"/>
      <c r="AG72" s="144"/>
      <c r="AH72" s="183"/>
      <c r="AI72" s="201">
        <f t="shared" si="0"/>
        <v>150</v>
      </c>
      <c r="AJ72" s="237"/>
      <c r="AK72" s="211" t="e">
        <f t="shared" si="1"/>
        <v>#DIV/0!</v>
      </c>
      <c r="AL72" s="110" t="s">
        <v>216</v>
      </c>
    </row>
    <row r="73" spans="1:38" ht="14.25" customHeight="1" x14ac:dyDescent="0.2">
      <c r="A73" s="181">
        <v>61</v>
      </c>
      <c r="B73" s="231" t="s">
        <v>241</v>
      </c>
      <c r="C73" s="34" t="s">
        <v>228</v>
      </c>
      <c r="D73" s="143">
        <f>7*4</f>
        <v>28</v>
      </c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>
        <f>4*6</f>
        <v>24</v>
      </c>
      <c r="S73" s="144"/>
      <c r="T73" s="144">
        <f>3*6</f>
        <v>18</v>
      </c>
      <c r="U73" s="144"/>
      <c r="V73" s="144"/>
      <c r="W73" s="144"/>
      <c r="X73" s="144">
        <f t="shared" ref="X73" si="2">5*12</f>
        <v>60</v>
      </c>
      <c r="Y73" s="144"/>
      <c r="Z73" s="144"/>
      <c r="AA73" s="144"/>
      <c r="AB73" s="144"/>
      <c r="AC73" s="144"/>
      <c r="AD73" s="144"/>
      <c r="AE73" s="144"/>
      <c r="AF73" s="144"/>
      <c r="AG73" s="144">
        <f>20</f>
        <v>20</v>
      </c>
      <c r="AH73" s="183"/>
      <c r="AI73" s="201">
        <f t="shared" si="0"/>
        <v>150</v>
      </c>
      <c r="AJ73" s="237">
        <v>49</v>
      </c>
      <c r="AK73" s="211">
        <f t="shared" si="1"/>
        <v>1.75</v>
      </c>
      <c r="AL73" s="110" t="s">
        <v>216</v>
      </c>
    </row>
    <row r="74" spans="1:38" ht="14.25" customHeight="1" x14ac:dyDescent="0.2">
      <c r="A74" s="181">
        <v>62</v>
      </c>
      <c r="B74" s="319" t="s">
        <v>287</v>
      </c>
      <c r="C74" s="34" t="s">
        <v>227</v>
      </c>
      <c r="D74" s="143">
        <f>2*4</f>
        <v>8</v>
      </c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>
        <f>15*6</f>
        <v>90</v>
      </c>
      <c r="V74" s="144"/>
      <c r="W74" s="144"/>
      <c r="X74" s="144">
        <f>4*12</f>
        <v>48</v>
      </c>
      <c r="Y74" s="144"/>
      <c r="Z74" s="144"/>
      <c r="AA74" s="144"/>
      <c r="AB74" s="144"/>
      <c r="AC74" s="144"/>
      <c r="AD74" s="144"/>
      <c r="AE74" s="144"/>
      <c r="AF74" s="144"/>
      <c r="AG74" s="144">
        <f>4</f>
        <v>4</v>
      </c>
      <c r="AH74" s="183"/>
      <c r="AI74" s="201">
        <f t="shared" si="0"/>
        <v>150</v>
      </c>
      <c r="AJ74" s="237">
        <v>7</v>
      </c>
      <c r="AK74" s="211">
        <f t="shared" si="1"/>
        <v>0.875</v>
      </c>
      <c r="AL74" s="110" t="s">
        <v>216</v>
      </c>
    </row>
    <row r="75" spans="1:38" ht="14.25" customHeight="1" x14ac:dyDescent="0.2">
      <c r="A75" s="174">
        <v>63</v>
      </c>
      <c r="B75" s="231" t="s">
        <v>516</v>
      </c>
      <c r="C75" s="34" t="s">
        <v>264</v>
      </c>
      <c r="D75" s="143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>
        <f>1*6</f>
        <v>6</v>
      </c>
      <c r="V75" s="144"/>
      <c r="W75" s="144"/>
      <c r="X75" s="144"/>
      <c r="Y75" s="144"/>
      <c r="Z75" s="144"/>
      <c r="AA75" s="144"/>
      <c r="AB75" s="406" t="s">
        <v>286</v>
      </c>
      <c r="AC75" s="407"/>
      <c r="AD75" s="407"/>
      <c r="AE75" s="407"/>
      <c r="AF75" s="407"/>
      <c r="AG75" s="407"/>
      <c r="AH75" s="407"/>
      <c r="AI75" s="201">
        <f t="shared" si="0"/>
        <v>6</v>
      </c>
      <c r="AJ75" s="237">
        <v>0</v>
      </c>
      <c r="AK75" s="211" t="e">
        <f t="shared" si="1"/>
        <v>#DIV/0!</v>
      </c>
      <c r="AL75" s="110" t="s">
        <v>216</v>
      </c>
    </row>
    <row r="76" spans="1:38" ht="14.25" customHeight="1" x14ac:dyDescent="0.2">
      <c r="A76" s="181">
        <v>64</v>
      </c>
      <c r="B76" s="231" t="s">
        <v>242</v>
      </c>
      <c r="C76" s="34" t="s">
        <v>251</v>
      </c>
      <c r="D76" s="143">
        <f>2*4</f>
        <v>8</v>
      </c>
      <c r="E76" s="144"/>
      <c r="F76" s="144"/>
      <c r="G76" s="144">
        <f>1*4</f>
        <v>4</v>
      </c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>
        <f>2*6</f>
        <v>12</v>
      </c>
      <c r="T76" s="144"/>
      <c r="U76" s="144"/>
      <c r="V76" s="144"/>
      <c r="W76" s="144">
        <f>5*12</f>
        <v>60</v>
      </c>
      <c r="X76" s="144">
        <f>5*12</f>
        <v>60</v>
      </c>
      <c r="Y76" s="144"/>
      <c r="Z76" s="144"/>
      <c r="AA76" s="144"/>
      <c r="AB76" s="144"/>
      <c r="AC76" s="144"/>
      <c r="AD76" s="144"/>
      <c r="AE76" s="144"/>
      <c r="AF76" s="144"/>
      <c r="AG76" s="144">
        <f>6</f>
        <v>6</v>
      </c>
      <c r="AH76" s="183"/>
      <c r="AI76" s="201">
        <f t="shared" si="0"/>
        <v>150</v>
      </c>
      <c r="AJ76" s="237">
        <v>29</v>
      </c>
      <c r="AK76" s="211">
        <f t="shared" si="1"/>
        <v>3.625</v>
      </c>
      <c r="AL76" s="110" t="s">
        <v>216</v>
      </c>
    </row>
    <row r="77" spans="1:38" ht="14.25" customHeight="1" x14ac:dyDescent="0.2">
      <c r="A77" s="181">
        <v>65</v>
      </c>
      <c r="B77" s="231" t="s">
        <v>287</v>
      </c>
      <c r="C77" s="34" t="s">
        <v>266</v>
      </c>
      <c r="D77" s="143">
        <f>2*4</f>
        <v>8</v>
      </c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>
        <f>15*6</f>
        <v>90</v>
      </c>
      <c r="V77" s="144"/>
      <c r="W77" s="144"/>
      <c r="X77" s="144">
        <f>4*12</f>
        <v>48</v>
      </c>
      <c r="Y77" s="144"/>
      <c r="Z77" s="144"/>
      <c r="AA77" s="144"/>
      <c r="AB77" s="144"/>
      <c r="AC77" s="144"/>
      <c r="AD77" s="144"/>
      <c r="AE77" s="144"/>
      <c r="AF77" s="144"/>
      <c r="AG77" s="144">
        <f>4</f>
        <v>4</v>
      </c>
      <c r="AH77" s="183"/>
      <c r="AI77" s="201">
        <f t="shared" ref="AI77:AI140" si="3">SUM(D77:AH77)</f>
        <v>150</v>
      </c>
      <c r="AJ77" s="236"/>
      <c r="AK77" s="211">
        <f t="shared" ref="AK77:AK158" si="4">+AJ77/D77</f>
        <v>0</v>
      </c>
      <c r="AL77" s="110" t="s">
        <v>216</v>
      </c>
    </row>
    <row r="78" spans="1:38" ht="14.25" customHeight="1" x14ac:dyDescent="0.2">
      <c r="A78" s="174">
        <v>66</v>
      </c>
      <c r="B78" s="319" t="s">
        <v>241</v>
      </c>
      <c r="C78" s="34" t="s">
        <v>267</v>
      </c>
      <c r="D78" s="143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406" t="s">
        <v>286</v>
      </c>
      <c r="AB78" s="407"/>
      <c r="AC78" s="407"/>
      <c r="AD78" s="407"/>
      <c r="AE78" s="407"/>
      <c r="AF78" s="407"/>
      <c r="AG78" s="417"/>
      <c r="AH78" s="183"/>
      <c r="AI78" s="201">
        <f t="shared" si="3"/>
        <v>0</v>
      </c>
      <c r="AJ78" s="236"/>
      <c r="AK78" s="211" t="e">
        <f t="shared" si="4"/>
        <v>#DIV/0!</v>
      </c>
      <c r="AL78" s="110" t="s">
        <v>216</v>
      </c>
    </row>
    <row r="79" spans="1:38" ht="14.25" customHeight="1" x14ac:dyDescent="0.2">
      <c r="A79" s="181">
        <v>67</v>
      </c>
      <c r="B79" s="231" t="s">
        <v>239</v>
      </c>
      <c r="C79" s="34" t="s">
        <v>268</v>
      </c>
      <c r="D79" s="143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>
        <f>7*6</f>
        <v>42</v>
      </c>
      <c r="T79" s="144"/>
      <c r="U79" s="144"/>
      <c r="V79" s="144"/>
      <c r="W79" s="144"/>
      <c r="X79" s="144">
        <f>9*12</f>
        <v>108</v>
      </c>
      <c r="Y79" s="144"/>
      <c r="Z79" s="144"/>
      <c r="AA79" s="144"/>
      <c r="AB79" s="144"/>
      <c r="AC79" s="144"/>
      <c r="AD79" s="144"/>
      <c r="AE79" s="144"/>
      <c r="AF79" s="144"/>
      <c r="AG79" s="144"/>
      <c r="AH79" s="183"/>
      <c r="AI79" s="201">
        <f t="shared" si="3"/>
        <v>150</v>
      </c>
      <c r="AJ79" s="323"/>
      <c r="AK79" s="211" t="e">
        <f t="shared" si="4"/>
        <v>#DIV/0!</v>
      </c>
      <c r="AL79" s="110" t="s">
        <v>216</v>
      </c>
    </row>
    <row r="80" spans="1:38" ht="14.25" customHeight="1" x14ac:dyDescent="0.2">
      <c r="A80" s="181">
        <v>68</v>
      </c>
      <c r="B80" s="319" t="s">
        <v>242</v>
      </c>
      <c r="C80" s="34" t="s">
        <v>274</v>
      </c>
      <c r="D80" s="143">
        <f>25*4</f>
        <v>100</v>
      </c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>
        <f>50</f>
        <v>50</v>
      </c>
      <c r="AH80" s="183"/>
      <c r="AI80" s="201">
        <f t="shared" si="3"/>
        <v>150</v>
      </c>
      <c r="AJ80" s="237">
        <v>106</v>
      </c>
      <c r="AK80" s="211">
        <f t="shared" si="4"/>
        <v>1.06</v>
      </c>
      <c r="AL80" s="110" t="s">
        <v>216</v>
      </c>
    </row>
    <row r="81" spans="1:38" ht="14.25" customHeight="1" x14ac:dyDescent="0.2">
      <c r="A81" s="174">
        <v>69</v>
      </c>
      <c r="B81" s="231" t="s">
        <v>516</v>
      </c>
      <c r="C81" s="34" t="s">
        <v>276</v>
      </c>
      <c r="D81" s="143">
        <f>15*4</f>
        <v>60</v>
      </c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>
        <f>3*6</f>
        <v>18</v>
      </c>
      <c r="V81" s="144"/>
      <c r="W81" s="144"/>
      <c r="X81" s="144"/>
      <c r="Y81" s="144"/>
      <c r="Z81" s="144"/>
      <c r="AA81" s="406" t="s">
        <v>517</v>
      </c>
      <c r="AB81" s="407"/>
      <c r="AC81" s="407"/>
      <c r="AD81" s="407"/>
      <c r="AE81" s="407"/>
      <c r="AF81" s="417"/>
      <c r="AG81" s="144">
        <f>20</f>
        <v>20</v>
      </c>
      <c r="AH81" s="183"/>
      <c r="AI81" s="201">
        <f t="shared" si="3"/>
        <v>98</v>
      </c>
      <c r="AJ81" s="237">
        <v>97</v>
      </c>
      <c r="AK81" s="211">
        <f t="shared" si="4"/>
        <v>1.6166666666666667</v>
      </c>
      <c r="AL81" s="110" t="s">
        <v>216</v>
      </c>
    </row>
    <row r="82" spans="1:38" ht="14.25" customHeight="1" x14ac:dyDescent="0.2">
      <c r="A82" s="181">
        <v>70</v>
      </c>
      <c r="B82" s="231" t="s">
        <v>375</v>
      </c>
      <c r="C82" s="34" t="s">
        <v>308</v>
      </c>
      <c r="D82" s="143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>
        <f>1*6</f>
        <v>6</v>
      </c>
      <c r="T82" s="144"/>
      <c r="U82" s="144"/>
      <c r="V82" s="144"/>
      <c r="W82" s="144">
        <f>4*12</f>
        <v>48</v>
      </c>
      <c r="X82" s="144">
        <f>8*12</f>
        <v>96</v>
      </c>
      <c r="Y82" s="144"/>
      <c r="Z82" s="144"/>
      <c r="AA82" s="144"/>
      <c r="AB82" s="144"/>
      <c r="AC82" s="144"/>
      <c r="AD82" s="144"/>
      <c r="AE82" s="144"/>
      <c r="AF82" s="144"/>
      <c r="AG82" s="144"/>
      <c r="AH82" s="183"/>
      <c r="AI82" s="201">
        <f t="shared" si="3"/>
        <v>150</v>
      </c>
      <c r="AJ82" s="237"/>
      <c r="AK82" s="211" t="e">
        <f t="shared" si="4"/>
        <v>#DIV/0!</v>
      </c>
      <c r="AL82" s="110" t="s">
        <v>216</v>
      </c>
    </row>
    <row r="83" spans="1:38" ht="14.25" customHeight="1" x14ac:dyDescent="0.2">
      <c r="A83" s="181">
        <v>71</v>
      </c>
      <c r="B83" s="231" t="s">
        <v>242</v>
      </c>
      <c r="C83" s="34" t="s">
        <v>309</v>
      </c>
      <c r="D83" s="143">
        <f>3*4</f>
        <v>12</v>
      </c>
      <c r="E83" s="144"/>
      <c r="F83" s="144"/>
      <c r="G83" s="144">
        <f>1*4</f>
        <v>4</v>
      </c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>
        <f>4*12</f>
        <v>48</v>
      </c>
      <c r="X83" s="144">
        <f>5*12</f>
        <v>60</v>
      </c>
      <c r="Y83" s="144"/>
      <c r="Z83" s="144"/>
      <c r="AA83" s="144"/>
      <c r="AB83" s="144"/>
      <c r="AC83" s="144"/>
      <c r="AD83" s="144"/>
      <c r="AE83" s="144"/>
      <c r="AF83" s="144">
        <f>1*6</f>
        <v>6</v>
      </c>
      <c r="AG83" s="144">
        <f>20</f>
        <v>20</v>
      </c>
      <c r="AH83" s="183"/>
      <c r="AI83" s="201">
        <f t="shared" si="3"/>
        <v>150</v>
      </c>
      <c r="AJ83" s="237">
        <v>39</v>
      </c>
      <c r="AK83" s="211">
        <f t="shared" si="4"/>
        <v>3.25</v>
      </c>
      <c r="AL83" s="110" t="s">
        <v>216</v>
      </c>
    </row>
    <row r="84" spans="1:38" ht="14.25" customHeight="1" x14ac:dyDescent="0.2">
      <c r="A84" s="174">
        <v>72</v>
      </c>
      <c r="B84" s="319" t="s">
        <v>243</v>
      </c>
      <c r="C84" s="34" t="s">
        <v>310</v>
      </c>
      <c r="D84" s="143">
        <f>6*4</f>
        <v>24</v>
      </c>
      <c r="E84" s="144"/>
      <c r="F84" s="144"/>
      <c r="G84" s="144"/>
      <c r="H84" s="144"/>
      <c r="I84" s="144"/>
      <c r="J84" s="144"/>
      <c r="K84" s="144"/>
      <c r="L84" s="144">
        <f>8*4</f>
        <v>32</v>
      </c>
      <c r="M84" s="144"/>
      <c r="N84" s="144"/>
      <c r="O84" s="144"/>
      <c r="P84" s="144"/>
      <c r="Q84" s="144"/>
      <c r="R84" s="144"/>
      <c r="S84" s="144">
        <f>3*6</f>
        <v>18</v>
      </c>
      <c r="T84" s="144"/>
      <c r="U84" s="144">
        <f>4*6</f>
        <v>24</v>
      </c>
      <c r="V84" s="144"/>
      <c r="W84" s="144"/>
      <c r="X84" s="144">
        <f>2*12</f>
        <v>24</v>
      </c>
      <c r="Y84" s="144"/>
      <c r="Z84" s="144"/>
      <c r="AA84" s="144"/>
      <c r="AB84" s="144"/>
      <c r="AC84" s="144"/>
      <c r="AD84" s="144"/>
      <c r="AE84" s="144"/>
      <c r="AF84" s="144"/>
      <c r="AG84" s="144">
        <f>28</f>
        <v>28</v>
      </c>
      <c r="AH84" s="183"/>
      <c r="AI84" s="201">
        <f t="shared" si="3"/>
        <v>150</v>
      </c>
      <c r="AJ84" s="237">
        <v>64</v>
      </c>
      <c r="AK84" s="211">
        <f t="shared" si="4"/>
        <v>2.6666666666666665</v>
      </c>
      <c r="AL84" s="110" t="s">
        <v>216</v>
      </c>
    </row>
    <row r="85" spans="1:38" ht="14.25" customHeight="1" x14ac:dyDescent="0.2">
      <c r="A85" s="181">
        <v>73</v>
      </c>
      <c r="B85" s="231" t="s">
        <v>372</v>
      </c>
      <c r="C85" s="34" t="s">
        <v>316</v>
      </c>
      <c r="D85" s="143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>
        <f>5*6</f>
        <v>30</v>
      </c>
      <c r="T85" s="144"/>
      <c r="U85" s="144">
        <f>4*6</f>
        <v>24</v>
      </c>
      <c r="V85" s="144"/>
      <c r="W85" s="144">
        <f>6*12</f>
        <v>72</v>
      </c>
      <c r="X85" s="144">
        <f>2*12</f>
        <v>24</v>
      </c>
      <c r="Y85" s="144"/>
      <c r="Z85" s="144"/>
      <c r="AA85" s="144"/>
      <c r="AB85" s="144"/>
      <c r="AC85" s="144"/>
      <c r="AD85" s="144"/>
      <c r="AE85" s="144"/>
      <c r="AF85" s="144"/>
      <c r="AG85" s="144"/>
      <c r="AH85" s="183"/>
      <c r="AI85" s="201">
        <f t="shared" si="3"/>
        <v>150</v>
      </c>
      <c r="AJ85" s="237"/>
      <c r="AK85" s="211" t="e">
        <f t="shared" si="4"/>
        <v>#DIV/0!</v>
      </c>
      <c r="AL85" s="110" t="s">
        <v>216</v>
      </c>
    </row>
    <row r="86" spans="1:38" ht="14.25" customHeight="1" x14ac:dyDescent="0.2">
      <c r="A86" s="181">
        <v>74</v>
      </c>
      <c r="B86" s="319" t="s">
        <v>245</v>
      </c>
      <c r="C86" s="34" t="s">
        <v>319</v>
      </c>
      <c r="D86" s="143">
        <f>12*4</f>
        <v>48</v>
      </c>
      <c r="E86" s="144"/>
      <c r="F86" s="144"/>
      <c r="G86" s="144"/>
      <c r="H86" s="144"/>
      <c r="I86" s="144"/>
      <c r="J86" s="144"/>
      <c r="K86" s="144"/>
      <c r="L86" s="144">
        <f>5*4</f>
        <v>20</v>
      </c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>
        <f>4*12</f>
        <v>48</v>
      </c>
      <c r="Y86" s="144"/>
      <c r="Z86" s="144"/>
      <c r="AA86" s="144"/>
      <c r="AB86" s="144"/>
      <c r="AC86" s="144"/>
      <c r="AD86" s="144"/>
      <c r="AE86" s="144"/>
      <c r="AF86" s="144"/>
      <c r="AG86" s="144">
        <f>34</f>
        <v>34</v>
      </c>
      <c r="AH86" s="183"/>
      <c r="AI86" s="201">
        <f t="shared" si="3"/>
        <v>150</v>
      </c>
      <c r="AJ86" s="237">
        <v>168</v>
      </c>
      <c r="AK86" s="211">
        <f t="shared" si="4"/>
        <v>3.5</v>
      </c>
      <c r="AL86" s="110" t="s">
        <v>216</v>
      </c>
    </row>
    <row r="87" spans="1:38" ht="14.25" customHeight="1" x14ac:dyDescent="0.2">
      <c r="A87" s="174">
        <v>75</v>
      </c>
      <c r="B87" s="231" t="s">
        <v>241</v>
      </c>
      <c r="C87" s="34" t="s">
        <v>321</v>
      </c>
      <c r="D87" s="143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406" t="s">
        <v>518</v>
      </c>
      <c r="AC87" s="407"/>
      <c r="AD87" s="407"/>
      <c r="AE87" s="407"/>
      <c r="AF87" s="407"/>
      <c r="AG87" s="407"/>
      <c r="AH87" s="407"/>
      <c r="AI87" s="201">
        <f t="shared" si="3"/>
        <v>0</v>
      </c>
      <c r="AJ87" s="237"/>
      <c r="AK87" s="211" t="e">
        <f t="shared" si="4"/>
        <v>#DIV/0!</v>
      </c>
      <c r="AL87" s="110" t="s">
        <v>216</v>
      </c>
    </row>
    <row r="88" spans="1:38" ht="14.25" customHeight="1" x14ac:dyDescent="0.2">
      <c r="A88" s="181">
        <v>76</v>
      </c>
      <c r="B88" s="231" t="s">
        <v>241</v>
      </c>
      <c r="C88" s="34" t="s">
        <v>320</v>
      </c>
      <c r="D88" s="143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>
        <f>13*6</f>
        <v>78</v>
      </c>
      <c r="V88" s="144"/>
      <c r="W88" s="144"/>
      <c r="X88" s="144">
        <f>6*12</f>
        <v>72</v>
      </c>
      <c r="Y88" s="144"/>
      <c r="Z88" s="144"/>
      <c r="AA88" s="144"/>
      <c r="AB88" s="144"/>
      <c r="AC88" s="144"/>
      <c r="AD88" s="144"/>
      <c r="AE88" s="144"/>
      <c r="AF88" s="144"/>
      <c r="AG88" s="144"/>
      <c r="AH88" s="183"/>
      <c r="AI88" s="201">
        <f t="shared" si="3"/>
        <v>150</v>
      </c>
      <c r="AJ88" s="237"/>
      <c r="AK88" s="211" t="e">
        <f t="shared" si="4"/>
        <v>#DIV/0!</v>
      </c>
      <c r="AL88" s="110" t="s">
        <v>216</v>
      </c>
    </row>
    <row r="89" spans="1:38" ht="14.25" customHeight="1" x14ac:dyDescent="0.2">
      <c r="A89" s="181">
        <v>77</v>
      </c>
      <c r="B89" s="231" t="s">
        <v>516</v>
      </c>
      <c r="C89" s="34" t="s">
        <v>323</v>
      </c>
      <c r="D89" s="143">
        <f>14*4</f>
        <v>56</v>
      </c>
      <c r="E89" s="144"/>
      <c r="F89" s="144"/>
      <c r="G89" s="144"/>
      <c r="H89" s="144"/>
      <c r="I89" s="144"/>
      <c r="J89" s="144"/>
      <c r="K89" s="144"/>
      <c r="L89" s="144">
        <f>11*4</f>
        <v>44</v>
      </c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>
        <f>50</f>
        <v>50</v>
      </c>
      <c r="AH89" s="183"/>
      <c r="AI89" s="201">
        <f t="shared" si="3"/>
        <v>150</v>
      </c>
      <c r="AJ89" s="237">
        <v>255</v>
      </c>
      <c r="AK89" s="211">
        <f t="shared" si="4"/>
        <v>4.5535714285714288</v>
      </c>
      <c r="AL89" s="110" t="s">
        <v>216</v>
      </c>
    </row>
    <row r="90" spans="1:38" ht="14.25" customHeight="1" x14ac:dyDescent="0.2">
      <c r="A90" s="174">
        <v>78</v>
      </c>
      <c r="B90" s="319" t="s">
        <v>242</v>
      </c>
      <c r="C90" s="34" t="s">
        <v>324</v>
      </c>
      <c r="D90" s="143"/>
      <c r="E90" s="144"/>
      <c r="F90" s="144"/>
      <c r="G90" s="144">
        <f>1*4</f>
        <v>4</v>
      </c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>
        <f>4*6</f>
        <v>24</v>
      </c>
      <c r="T90" s="144"/>
      <c r="U90" s="144"/>
      <c r="V90" s="144"/>
      <c r="W90" s="144">
        <f>5*12</f>
        <v>60</v>
      </c>
      <c r="X90" s="144">
        <f>5*12</f>
        <v>60</v>
      </c>
      <c r="Y90" s="144"/>
      <c r="Z90" s="144"/>
      <c r="AA90" s="144"/>
      <c r="AB90" s="144"/>
      <c r="AC90" s="144"/>
      <c r="AD90" s="144"/>
      <c r="AE90" s="144"/>
      <c r="AF90" s="144"/>
      <c r="AG90" s="144">
        <f>2</f>
        <v>2</v>
      </c>
      <c r="AH90" s="183"/>
      <c r="AI90" s="201">
        <f t="shared" si="3"/>
        <v>150</v>
      </c>
      <c r="AJ90" s="237">
        <v>16</v>
      </c>
      <c r="AK90" s="211" t="e">
        <f t="shared" si="4"/>
        <v>#DIV/0!</v>
      </c>
      <c r="AL90" s="110" t="s">
        <v>216</v>
      </c>
    </row>
    <row r="91" spans="1:38" ht="14.25" customHeight="1" x14ac:dyDescent="0.2">
      <c r="A91" s="181">
        <v>79</v>
      </c>
      <c r="B91" s="231" t="s">
        <v>287</v>
      </c>
      <c r="C91" s="34" t="s">
        <v>327</v>
      </c>
      <c r="D91" s="143">
        <f>3*4</f>
        <v>12</v>
      </c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>
        <f>12*6</f>
        <v>72</v>
      </c>
      <c r="V91" s="144"/>
      <c r="W91" s="144">
        <f>1*12</f>
        <v>12</v>
      </c>
      <c r="X91" s="144">
        <f>4*12</f>
        <v>48</v>
      </c>
      <c r="Y91" s="144"/>
      <c r="Z91" s="144"/>
      <c r="AA91" s="144"/>
      <c r="AB91" s="144"/>
      <c r="AC91" s="144"/>
      <c r="AD91" s="144"/>
      <c r="AE91" s="144"/>
      <c r="AF91" s="144"/>
      <c r="AG91" s="144">
        <f>6</f>
        <v>6</v>
      </c>
      <c r="AH91" s="183"/>
      <c r="AI91" s="201">
        <f t="shared" si="3"/>
        <v>150</v>
      </c>
      <c r="AJ91" s="237">
        <v>11</v>
      </c>
      <c r="AK91" s="211">
        <f t="shared" si="4"/>
        <v>0.91666666666666663</v>
      </c>
      <c r="AL91" s="110" t="s">
        <v>216</v>
      </c>
    </row>
    <row r="92" spans="1:38" ht="14.25" customHeight="1" x14ac:dyDescent="0.2">
      <c r="A92" s="181">
        <v>80</v>
      </c>
      <c r="B92" s="319" t="s">
        <v>245</v>
      </c>
      <c r="C92" s="34" t="s">
        <v>329</v>
      </c>
      <c r="D92" s="143">
        <f>11*4</f>
        <v>44</v>
      </c>
      <c r="E92" s="144"/>
      <c r="F92" s="144"/>
      <c r="G92" s="144"/>
      <c r="H92" s="144"/>
      <c r="I92" s="144"/>
      <c r="J92" s="144"/>
      <c r="K92" s="144"/>
      <c r="L92" s="144">
        <f>14*4</f>
        <v>56</v>
      </c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  <c r="AG92" s="144">
        <f>50</f>
        <v>50</v>
      </c>
      <c r="AH92" s="183"/>
      <c r="AI92" s="201">
        <f t="shared" si="3"/>
        <v>150</v>
      </c>
      <c r="AJ92" s="237">
        <v>143</v>
      </c>
      <c r="AK92" s="211">
        <f t="shared" si="4"/>
        <v>3.25</v>
      </c>
      <c r="AL92" s="110" t="s">
        <v>216</v>
      </c>
    </row>
    <row r="93" spans="1:38" ht="14.25" customHeight="1" x14ac:dyDescent="0.2">
      <c r="A93" s="174">
        <v>81</v>
      </c>
      <c r="B93" s="231" t="s">
        <v>515</v>
      </c>
      <c r="C93" s="34" t="s">
        <v>330</v>
      </c>
      <c r="D93" s="143"/>
      <c r="E93" s="144"/>
      <c r="F93" s="144"/>
      <c r="G93" s="144">
        <f>5*4</f>
        <v>20</v>
      </c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f>7*6</f>
        <v>42</v>
      </c>
      <c r="T93" s="144"/>
      <c r="U93" s="144">
        <f>3*6</f>
        <v>18</v>
      </c>
      <c r="V93" s="144"/>
      <c r="W93" s="144">
        <f>1*12</f>
        <v>12</v>
      </c>
      <c r="X93" s="144">
        <f>4*12</f>
        <v>48</v>
      </c>
      <c r="Y93" s="144"/>
      <c r="Z93" s="144"/>
      <c r="AA93" s="144"/>
      <c r="AB93" s="144"/>
      <c r="AC93" s="144"/>
      <c r="AD93" s="144"/>
      <c r="AE93" s="144"/>
      <c r="AF93" s="144"/>
      <c r="AG93" s="144">
        <f>10</f>
        <v>10</v>
      </c>
      <c r="AH93" s="183"/>
      <c r="AI93" s="201">
        <f t="shared" si="3"/>
        <v>150</v>
      </c>
      <c r="AJ93" s="237"/>
      <c r="AK93" s="211" t="e">
        <f t="shared" si="4"/>
        <v>#DIV/0!</v>
      </c>
      <c r="AL93" s="110" t="s">
        <v>216</v>
      </c>
    </row>
    <row r="94" spans="1:38" ht="14.25" customHeight="1" x14ac:dyDescent="0.2">
      <c r="A94" s="181">
        <v>82</v>
      </c>
      <c r="B94" s="231" t="s">
        <v>375</v>
      </c>
      <c r="C94" s="34" t="s">
        <v>331</v>
      </c>
      <c r="D94" s="143">
        <f>5*4</f>
        <v>20</v>
      </c>
      <c r="E94" s="144"/>
      <c r="F94" s="144"/>
      <c r="G94" s="144">
        <f>5*4</f>
        <v>20</v>
      </c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>
        <f>5*6</f>
        <v>30</v>
      </c>
      <c r="V94" s="144"/>
      <c r="W94" s="144"/>
      <c r="X94" s="144">
        <f>5*12</f>
        <v>60</v>
      </c>
      <c r="Y94" s="144"/>
      <c r="Z94" s="144"/>
      <c r="AA94" s="144"/>
      <c r="AB94" s="144"/>
      <c r="AC94" s="144"/>
      <c r="AD94" s="144"/>
      <c r="AE94" s="144"/>
      <c r="AF94" s="144"/>
      <c r="AG94" s="144">
        <f>20</f>
        <v>20</v>
      </c>
      <c r="AH94" s="183"/>
      <c r="AI94" s="201">
        <f t="shared" si="3"/>
        <v>150</v>
      </c>
      <c r="AJ94" s="237">
        <v>40</v>
      </c>
      <c r="AK94" s="211">
        <f t="shared" si="4"/>
        <v>2</v>
      </c>
      <c r="AL94" s="110" t="s">
        <v>216</v>
      </c>
    </row>
    <row r="95" spans="1:38" ht="14.25" customHeight="1" x14ac:dyDescent="0.2">
      <c r="A95" s="181">
        <v>83</v>
      </c>
      <c r="B95" s="231" t="s">
        <v>287</v>
      </c>
      <c r="C95" s="34" t="s">
        <v>332</v>
      </c>
      <c r="D95" s="143">
        <f>2*4</f>
        <v>8</v>
      </c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>
        <f>13*6</f>
        <v>78</v>
      </c>
      <c r="V95" s="144"/>
      <c r="W95" s="144">
        <f>1*12</f>
        <v>12</v>
      </c>
      <c r="X95" s="144">
        <f>4*12</f>
        <v>48</v>
      </c>
      <c r="Y95" s="144"/>
      <c r="Z95" s="144"/>
      <c r="AA95" s="144"/>
      <c r="AB95" s="144"/>
      <c r="AC95" s="144"/>
      <c r="AD95" s="144"/>
      <c r="AE95" s="144"/>
      <c r="AF95" s="144"/>
      <c r="AG95" s="144">
        <f>4</f>
        <v>4</v>
      </c>
      <c r="AH95" s="183"/>
      <c r="AI95" s="201">
        <f t="shared" si="3"/>
        <v>150</v>
      </c>
      <c r="AJ95" s="237">
        <v>4</v>
      </c>
      <c r="AK95" s="211">
        <f t="shared" si="4"/>
        <v>0.5</v>
      </c>
      <c r="AL95" s="110" t="s">
        <v>216</v>
      </c>
    </row>
    <row r="96" spans="1:38" ht="14.25" customHeight="1" x14ac:dyDescent="0.2">
      <c r="A96" s="174">
        <v>84</v>
      </c>
      <c r="B96" s="319" t="s">
        <v>242</v>
      </c>
      <c r="C96" s="34" t="s">
        <v>333</v>
      </c>
      <c r="D96" s="143">
        <f>3*4</f>
        <v>12</v>
      </c>
      <c r="E96" s="144"/>
      <c r="F96" s="144"/>
      <c r="G96" s="144">
        <f>2*4</f>
        <v>8</v>
      </c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>
        <f>2*6</f>
        <v>12</v>
      </c>
      <c r="T96" s="144"/>
      <c r="U96" s="144"/>
      <c r="V96" s="144"/>
      <c r="W96" s="144">
        <f>5*12</f>
        <v>60</v>
      </c>
      <c r="X96" s="144">
        <f>4*12</f>
        <v>48</v>
      </c>
      <c r="Y96" s="144"/>
      <c r="Z96" s="144"/>
      <c r="AA96" s="144"/>
      <c r="AB96" s="144"/>
      <c r="AC96" s="144"/>
      <c r="AD96" s="144"/>
      <c r="AE96" s="144"/>
      <c r="AF96" s="144"/>
      <c r="AG96" s="144">
        <f>10</f>
        <v>10</v>
      </c>
      <c r="AH96" s="183"/>
      <c r="AI96" s="201">
        <f t="shared" si="3"/>
        <v>150</v>
      </c>
      <c r="AJ96" s="237">
        <v>65</v>
      </c>
      <c r="AK96" s="211">
        <f t="shared" si="4"/>
        <v>5.416666666666667</v>
      </c>
      <c r="AL96" s="110" t="s">
        <v>216</v>
      </c>
    </row>
    <row r="97" spans="1:38" ht="14.25" customHeight="1" x14ac:dyDescent="0.2">
      <c r="A97" s="181">
        <v>85</v>
      </c>
      <c r="B97" s="231" t="s">
        <v>287</v>
      </c>
      <c r="C97" s="34" t="s">
        <v>334</v>
      </c>
      <c r="D97" s="143">
        <f>2*4</f>
        <v>8</v>
      </c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>
        <f>13*6</f>
        <v>78</v>
      </c>
      <c r="V97" s="144"/>
      <c r="W97" s="144">
        <f>1*12</f>
        <v>12</v>
      </c>
      <c r="X97" s="144">
        <f>4*12</f>
        <v>48</v>
      </c>
      <c r="Y97" s="144"/>
      <c r="Z97" s="144"/>
      <c r="AA97" s="144"/>
      <c r="AB97" s="144"/>
      <c r="AC97" s="144"/>
      <c r="AD97" s="144"/>
      <c r="AE97" s="144"/>
      <c r="AF97" s="144"/>
      <c r="AG97" s="144">
        <f>4</f>
        <v>4</v>
      </c>
      <c r="AH97" s="183"/>
      <c r="AI97" s="201">
        <f t="shared" si="3"/>
        <v>150</v>
      </c>
      <c r="AJ97" s="237"/>
      <c r="AK97" s="211">
        <f t="shared" si="4"/>
        <v>0</v>
      </c>
      <c r="AL97" s="110" t="s">
        <v>216</v>
      </c>
    </row>
    <row r="98" spans="1:38" ht="14.25" customHeight="1" x14ac:dyDescent="0.2">
      <c r="A98" s="181">
        <v>86</v>
      </c>
      <c r="B98" s="319" t="s">
        <v>398</v>
      </c>
      <c r="C98" s="34" t="s">
        <v>336</v>
      </c>
      <c r="D98" s="143">
        <v>60</v>
      </c>
      <c r="E98" s="144"/>
      <c r="F98" s="144"/>
      <c r="G98" s="144">
        <v>40</v>
      </c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  <c r="AG98" s="144">
        <f>50</f>
        <v>50</v>
      </c>
      <c r="AH98" s="183"/>
      <c r="AI98" s="201">
        <f t="shared" si="3"/>
        <v>150</v>
      </c>
      <c r="AJ98" s="237">
        <v>173</v>
      </c>
      <c r="AK98" s="211">
        <f t="shared" si="4"/>
        <v>2.8833333333333333</v>
      </c>
      <c r="AL98" s="110" t="s">
        <v>216</v>
      </c>
    </row>
    <row r="99" spans="1:38" ht="14.25" customHeight="1" x14ac:dyDescent="0.2">
      <c r="A99" s="174">
        <v>87</v>
      </c>
      <c r="B99" s="231" t="s">
        <v>249</v>
      </c>
      <c r="C99" s="34" t="s">
        <v>408</v>
      </c>
      <c r="D99" s="143">
        <f>18*4</f>
        <v>72</v>
      </c>
      <c r="E99" s="144"/>
      <c r="F99" s="144"/>
      <c r="G99" s="144">
        <f>3*4</f>
        <v>12</v>
      </c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>
        <f>4*6</f>
        <v>24</v>
      </c>
      <c r="U99" s="144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>
        <f>42</f>
        <v>42</v>
      </c>
      <c r="AH99" s="183"/>
      <c r="AI99" s="201">
        <f t="shared" si="3"/>
        <v>150</v>
      </c>
      <c r="AJ99" s="237">
        <v>246</v>
      </c>
      <c r="AK99" s="211">
        <f t="shared" si="4"/>
        <v>3.4166666666666665</v>
      </c>
      <c r="AL99" s="110" t="s">
        <v>216</v>
      </c>
    </row>
    <row r="100" spans="1:38" ht="14.25" customHeight="1" x14ac:dyDescent="0.2">
      <c r="A100" s="181">
        <v>88</v>
      </c>
      <c r="B100" s="231" t="s">
        <v>515</v>
      </c>
      <c r="C100" s="34" t="s">
        <v>422</v>
      </c>
      <c r="D100" s="143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>
        <f>9*6</f>
        <v>54</v>
      </c>
      <c r="T100" s="144"/>
      <c r="U100" s="144"/>
      <c r="V100" s="144"/>
      <c r="W100" s="144">
        <f>3*12</f>
        <v>36</v>
      </c>
      <c r="X100" s="144">
        <f>5*12</f>
        <v>60</v>
      </c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83"/>
      <c r="AI100" s="201">
        <f t="shared" si="3"/>
        <v>150</v>
      </c>
      <c r="AJ100" s="237"/>
      <c r="AK100" s="211" t="e">
        <f t="shared" si="4"/>
        <v>#DIV/0!</v>
      </c>
      <c r="AL100" s="110" t="s">
        <v>216</v>
      </c>
    </row>
    <row r="101" spans="1:38" ht="14.25" customHeight="1" x14ac:dyDescent="0.2">
      <c r="A101" s="181">
        <v>89</v>
      </c>
      <c r="B101" s="231" t="s">
        <v>440</v>
      </c>
      <c r="C101" s="34" t="s">
        <v>441</v>
      </c>
      <c r="D101" s="143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406" t="s">
        <v>519</v>
      </c>
      <c r="AC101" s="407"/>
      <c r="AD101" s="407"/>
      <c r="AE101" s="407"/>
      <c r="AF101" s="407"/>
      <c r="AG101" s="417"/>
      <c r="AH101" s="183"/>
      <c r="AI101" s="201">
        <f t="shared" si="3"/>
        <v>0</v>
      </c>
      <c r="AJ101" s="237"/>
      <c r="AK101" s="211" t="e">
        <f t="shared" si="4"/>
        <v>#DIV/0!</v>
      </c>
      <c r="AL101" s="110" t="s">
        <v>216</v>
      </c>
    </row>
    <row r="102" spans="1:38" ht="14.25" customHeight="1" x14ac:dyDescent="0.2">
      <c r="A102" s="174">
        <v>90</v>
      </c>
      <c r="B102" s="319" t="s">
        <v>242</v>
      </c>
      <c r="C102" s="34" t="s">
        <v>425</v>
      </c>
      <c r="D102" s="143">
        <f>2*4</f>
        <v>8</v>
      </c>
      <c r="E102" s="144"/>
      <c r="F102" s="144"/>
      <c r="G102" s="144">
        <f>2*4</f>
        <v>8</v>
      </c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>
        <f>3*6</f>
        <v>18</v>
      </c>
      <c r="T102" s="144"/>
      <c r="U102" s="144"/>
      <c r="V102" s="144"/>
      <c r="W102" s="144">
        <f>4*12</f>
        <v>48</v>
      </c>
      <c r="X102" s="144">
        <f>5*12</f>
        <v>60</v>
      </c>
      <c r="Y102" s="144"/>
      <c r="Z102" s="144"/>
      <c r="AA102" s="144"/>
      <c r="AB102" s="144"/>
      <c r="AC102" s="144"/>
      <c r="AD102" s="144"/>
      <c r="AE102" s="144"/>
      <c r="AF102" s="144"/>
      <c r="AG102" s="144">
        <f>8</f>
        <v>8</v>
      </c>
      <c r="AH102" s="183"/>
      <c r="AI102" s="201">
        <f t="shared" si="3"/>
        <v>150</v>
      </c>
      <c r="AJ102" s="237">
        <v>62</v>
      </c>
      <c r="AK102" s="211">
        <f t="shared" si="4"/>
        <v>7.75</v>
      </c>
      <c r="AL102" s="110" t="s">
        <v>216</v>
      </c>
    </row>
    <row r="103" spans="1:38" ht="14.25" customHeight="1" x14ac:dyDescent="0.2">
      <c r="A103" s="181">
        <v>91</v>
      </c>
      <c r="B103" s="231" t="s">
        <v>243</v>
      </c>
      <c r="C103" s="34" t="s">
        <v>443</v>
      </c>
      <c r="D103" s="143">
        <f>15*4</f>
        <v>60</v>
      </c>
      <c r="E103" s="144"/>
      <c r="F103" s="144"/>
      <c r="G103" s="144"/>
      <c r="H103" s="144"/>
      <c r="I103" s="144"/>
      <c r="J103" s="144"/>
      <c r="K103" s="144"/>
      <c r="L103" s="144">
        <f>10*4</f>
        <v>40</v>
      </c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>
        <f>50</f>
        <v>50</v>
      </c>
      <c r="AH103" s="183"/>
      <c r="AI103" s="201">
        <f t="shared" si="3"/>
        <v>150</v>
      </c>
      <c r="AJ103" s="237">
        <v>283</v>
      </c>
      <c r="AK103" s="211">
        <f t="shared" si="4"/>
        <v>4.7166666666666668</v>
      </c>
      <c r="AL103" s="110" t="s">
        <v>216</v>
      </c>
    </row>
    <row r="104" spans="1:38" ht="14.25" customHeight="1" x14ac:dyDescent="0.2">
      <c r="A104" s="181">
        <v>92</v>
      </c>
      <c r="B104" s="319" t="s">
        <v>440</v>
      </c>
      <c r="C104" s="34" t="s">
        <v>444</v>
      </c>
      <c r="D104" s="143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>
        <f>13*6</f>
        <v>78</v>
      </c>
      <c r="T104" s="144"/>
      <c r="U104" s="144"/>
      <c r="V104" s="144"/>
      <c r="W104" s="144"/>
      <c r="X104" s="144">
        <f>5*12</f>
        <v>60</v>
      </c>
      <c r="Y104" s="144"/>
      <c r="Z104" s="144"/>
      <c r="AA104" s="144"/>
      <c r="AB104" s="144"/>
      <c r="AC104" s="144"/>
      <c r="AD104" s="144"/>
      <c r="AE104" s="144"/>
      <c r="AF104" s="144"/>
      <c r="AG104" s="144">
        <f>12</f>
        <v>12</v>
      </c>
      <c r="AH104" s="183"/>
      <c r="AI104" s="201">
        <f t="shared" si="3"/>
        <v>150</v>
      </c>
      <c r="AJ104" s="237"/>
      <c r="AK104" s="211" t="e">
        <f t="shared" si="4"/>
        <v>#DIV/0!</v>
      </c>
      <c r="AL104" s="110" t="s">
        <v>216</v>
      </c>
    </row>
    <row r="105" spans="1:38" ht="14.25" customHeight="1" x14ac:dyDescent="0.2">
      <c r="A105" s="174">
        <v>93</v>
      </c>
      <c r="B105" s="231" t="s">
        <v>241</v>
      </c>
      <c r="C105" s="34" t="s">
        <v>467</v>
      </c>
      <c r="D105" s="143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>
        <f>8*6</f>
        <v>48</v>
      </c>
      <c r="T105" s="144"/>
      <c r="U105" s="144">
        <f>5*6</f>
        <v>30</v>
      </c>
      <c r="V105" s="144"/>
      <c r="W105" s="144"/>
      <c r="X105" s="144">
        <f>6*12</f>
        <v>72</v>
      </c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83"/>
      <c r="AI105" s="201">
        <f t="shared" si="3"/>
        <v>150</v>
      </c>
      <c r="AJ105" s="237"/>
      <c r="AK105" s="211" t="e">
        <f t="shared" si="4"/>
        <v>#DIV/0!</v>
      </c>
      <c r="AL105" s="110" t="s">
        <v>216</v>
      </c>
    </row>
    <row r="106" spans="1:38" ht="14.25" customHeight="1" x14ac:dyDescent="0.2">
      <c r="A106" s="181">
        <v>94</v>
      </c>
      <c r="B106" s="231" t="s">
        <v>241</v>
      </c>
      <c r="C106" s="34" t="s">
        <v>453</v>
      </c>
      <c r="D106" s="143">
        <f>2*4</f>
        <v>8</v>
      </c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>
        <f>1*6</f>
        <v>6</v>
      </c>
      <c r="T106" s="144"/>
      <c r="U106" s="144">
        <f>12*6</f>
        <v>72</v>
      </c>
      <c r="V106" s="144"/>
      <c r="W106" s="144">
        <f>1*12</f>
        <v>12</v>
      </c>
      <c r="X106" s="144">
        <f>4*12</f>
        <v>48</v>
      </c>
      <c r="Y106" s="144"/>
      <c r="Z106" s="144"/>
      <c r="AA106" s="144"/>
      <c r="AB106" s="144"/>
      <c r="AC106" s="144"/>
      <c r="AD106" s="144"/>
      <c r="AE106" s="144"/>
      <c r="AF106" s="144"/>
      <c r="AG106" s="144">
        <f>4</f>
        <v>4</v>
      </c>
      <c r="AH106" s="183"/>
      <c r="AI106" s="201">
        <f t="shared" si="3"/>
        <v>150</v>
      </c>
      <c r="AJ106" s="237">
        <v>26</v>
      </c>
      <c r="AK106" s="211">
        <f t="shared" si="4"/>
        <v>3.25</v>
      </c>
      <c r="AL106" s="110" t="s">
        <v>216</v>
      </c>
    </row>
    <row r="107" spans="1:38" ht="14.25" customHeight="1" x14ac:dyDescent="0.2">
      <c r="A107" s="181">
        <v>95</v>
      </c>
      <c r="B107" s="231" t="s">
        <v>242</v>
      </c>
      <c r="C107" s="34" t="s">
        <v>520</v>
      </c>
      <c r="D107" s="143"/>
      <c r="E107" s="144"/>
      <c r="F107" s="144"/>
      <c r="G107" s="144">
        <f>4*4</f>
        <v>16</v>
      </c>
      <c r="H107" s="144"/>
      <c r="I107" s="144"/>
      <c r="J107" s="144">
        <f>5*4</f>
        <v>20</v>
      </c>
      <c r="K107" s="144"/>
      <c r="L107" s="144"/>
      <c r="M107" s="144"/>
      <c r="N107" s="144"/>
      <c r="O107" s="144"/>
      <c r="P107" s="144"/>
      <c r="Q107" s="144"/>
      <c r="R107" s="144"/>
      <c r="S107" s="144">
        <f>4*6</f>
        <v>24</v>
      </c>
      <c r="T107" s="144"/>
      <c r="U107" s="144"/>
      <c r="V107" s="144"/>
      <c r="W107" s="144"/>
      <c r="X107" s="144">
        <f>6*12</f>
        <v>72</v>
      </c>
      <c r="Y107" s="144"/>
      <c r="Z107" s="144"/>
      <c r="AA107" s="144"/>
      <c r="AB107" s="144"/>
      <c r="AC107" s="144"/>
      <c r="AD107" s="144"/>
      <c r="AE107" s="144"/>
      <c r="AF107" s="144"/>
      <c r="AG107" s="144">
        <f>18</f>
        <v>18</v>
      </c>
      <c r="AH107" s="183"/>
      <c r="AI107" s="201">
        <f t="shared" si="3"/>
        <v>150</v>
      </c>
      <c r="AJ107" s="237">
        <v>70</v>
      </c>
      <c r="AK107" s="211" t="e">
        <f t="shared" si="4"/>
        <v>#DIV/0!</v>
      </c>
      <c r="AL107" s="110" t="s">
        <v>216</v>
      </c>
    </row>
    <row r="108" spans="1:38" ht="14.25" customHeight="1" x14ac:dyDescent="0.2">
      <c r="A108" s="174">
        <v>96</v>
      </c>
      <c r="B108" s="319" t="s">
        <v>373</v>
      </c>
      <c r="C108" s="34" t="s">
        <v>521</v>
      </c>
      <c r="D108" s="143">
        <f>9*4</f>
        <v>36</v>
      </c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>
        <f>16*6</f>
        <v>96</v>
      </c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>
        <f>18</f>
        <v>18</v>
      </c>
      <c r="AH108" s="183"/>
      <c r="AI108" s="201">
        <f t="shared" si="3"/>
        <v>150</v>
      </c>
      <c r="AJ108" s="237">
        <v>90</v>
      </c>
      <c r="AK108" s="211">
        <f t="shared" si="4"/>
        <v>2.5</v>
      </c>
      <c r="AL108" s="110" t="s">
        <v>216</v>
      </c>
    </row>
    <row r="109" spans="1:38" ht="14.25" customHeight="1" x14ac:dyDescent="0.2">
      <c r="A109" s="181">
        <v>97</v>
      </c>
      <c r="B109" s="231" t="s">
        <v>252</v>
      </c>
      <c r="C109" s="34" t="s">
        <v>253</v>
      </c>
      <c r="D109" s="143">
        <f>23*4</f>
        <v>92</v>
      </c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>
        <f>58</f>
        <v>58</v>
      </c>
      <c r="AH109" s="183"/>
      <c r="AI109" s="201">
        <f t="shared" si="3"/>
        <v>150</v>
      </c>
      <c r="AJ109" s="237">
        <v>204</v>
      </c>
      <c r="AK109" s="211">
        <f t="shared" si="4"/>
        <v>2.2173913043478262</v>
      </c>
      <c r="AL109" s="110" t="s">
        <v>216</v>
      </c>
    </row>
    <row r="110" spans="1:38" ht="14.25" customHeight="1" x14ac:dyDescent="0.2">
      <c r="A110" s="181">
        <v>98</v>
      </c>
      <c r="B110" s="319" t="s">
        <v>373</v>
      </c>
      <c r="C110" s="34" t="s">
        <v>522</v>
      </c>
      <c r="D110" s="143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>
        <f>1*6</f>
        <v>6</v>
      </c>
      <c r="T110" s="144"/>
      <c r="U110" s="144"/>
      <c r="V110" s="144"/>
      <c r="W110" s="144">
        <f>2*12</f>
        <v>24</v>
      </c>
      <c r="X110" s="144">
        <f>10*12</f>
        <v>120</v>
      </c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83"/>
      <c r="AI110" s="201">
        <f t="shared" si="3"/>
        <v>150</v>
      </c>
      <c r="AJ110" s="237"/>
      <c r="AK110" s="211" t="e">
        <f t="shared" si="4"/>
        <v>#DIV/0!</v>
      </c>
      <c r="AL110" s="110" t="s">
        <v>216</v>
      </c>
    </row>
    <row r="111" spans="1:38" ht="14.25" customHeight="1" x14ac:dyDescent="0.2">
      <c r="A111" s="181">
        <v>100</v>
      </c>
      <c r="B111" s="231" t="s">
        <v>257</v>
      </c>
      <c r="C111" s="34" t="s">
        <v>452</v>
      </c>
      <c r="D111" s="143">
        <v>14</v>
      </c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83"/>
      <c r="AI111" s="201">
        <f t="shared" si="3"/>
        <v>14</v>
      </c>
      <c r="AJ111" s="237">
        <v>53</v>
      </c>
      <c r="AK111" s="211">
        <f t="shared" si="4"/>
        <v>3.7857142857142856</v>
      </c>
      <c r="AL111" s="110" t="s">
        <v>216</v>
      </c>
    </row>
    <row r="112" spans="1:38" ht="14.25" customHeight="1" x14ac:dyDescent="0.2">
      <c r="A112" s="181">
        <v>101</v>
      </c>
      <c r="B112" s="81" t="s">
        <v>270</v>
      </c>
      <c r="C112" s="115" t="s">
        <v>217</v>
      </c>
      <c r="D112" s="142">
        <v>108</v>
      </c>
      <c r="E112" s="144"/>
      <c r="F112" s="144"/>
      <c r="G112" s="144"/>
      <c r="H112" s="144"/>
      <c r="I112" s="144">
        <v>42</v>
      </c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2"/>
      <c r="V112" s="144"/>
      <c r="W112" s="144"/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4"/>
      <c r="AH112" s="183"/>
      <c r="AI112" s="201">
        <f t="shared" si="3"/>
        <v>150</v>
      </c>
      <c r="AJ112" s="378">
        <v>272</v>
      </c>
      <c r="AK112" s="211">
        <f t="shared" si="4"/>
        <v>2.5185185185185186</v>
      </c>
      <c r="AL112" s="110" t="s">
        <v>191</v>
      </c>
    </row>
    <row r="113" spans="1:38" ht="14.25" customHeight="1" x14ac:dyDescent="0.2">
      <c r="A113" s="181">
        <v>102</v>
      </c>
      <c r="B113" s="81" t="s">
        <v>270</v>
      </c>
      <c r="C113" s="38" t="s">
        <v>218</v>
      </c>
      <c r="D113" s="142">
        <v>78</v>
      </c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2">
        <v>60</v>
      </c>
      <c r="V113" s="144"/>
      <c r="W113" s="144"/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4"/>
      <c r="AH113" s="183"/>
      <c r="AI113" s="201">
        <f t="shared" si="3"/>
        <v>138</v>
      </c>
      <c r="AJ113" s="118">
        <v>398</v>
      </c>
      <c r="AK113" s="211">
        <f t="shared" si="4"/>
        <v>5.1025641025641022</v>
      </c>
      <c r="AL113" s="110" t="s">
        <v>191</v>
      </c>
    </row>
    <row r="114" spans="1:38" ht="14.25" customHeight="1" x14ac:dyDescent="0.2">
      <c r="A114" s="181">
        <v>103</v>
      </c>
      <c r="B114" s="81" t="s">
        <v>270</v>
      </c>
      <c r="C114" s="38" t="s">
        <v>337</v>
      </c>
      <c r="D114" s="142">
        <v>90</v>
      </c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2">
        <v>60</v>
      </c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44"/>
      <c r="AF114" s="144"/>
      <c r="AG114" s="144"/>
      <c r="AH114" s="183"/>
      <c r="AI114" s="201">
        <f t="shared" si="3"/>
        <v>150</v>
      </c>
      <c r="AJ114" s="118">
        <v>386</v>
      </c>
      <c r="AK114" s="211">
        <f t="shared" si="4"/>
        <v>4.2888888888888888</v>
      </c>
      <c r="AL114" s="110" t="s">
        <v>191</v>
      </c>
    </row>
    <row r="115" spans="1:38" ht="14.25" customHeight="1" x14ac:dyDescent="0.2">
      <c r="A115" s="181">
        <v>104</v>
      </c>
      <c r="B115" s="81" t="s">
        <v>270</v>
      </c>
      <c r="C115" s="38" t="s">
        <v>277</v>
      </c>
      <c r="D115" s="142">
        <v>78</v>
      </c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2">
        <v>48</v>
      </c>
      <c r="V115" s="144"/>
      <c r="W115" s="144"/>
      <c r="X115" s="144"/>
      <c r="Y115" s="144"/>
      <c r="Z115" s="144"/>
      <c r="AA115" s="144"/>
      <c r="AB115" s="144"/>
      <c r="AC115" s="144"/>
      <c r="AD115" s="144"/>
      <c r="AE115" s="144"/>
      <c r="AF115" s="144"/>
      <c r="AG115" s="144"/>
      <c r="AH115" s="183"/>
      <c r="AI115" s="201">
        <f t="shared" si="3"/>
        <v>126</v>
      </c>
      <c r="AJ115" s="118">
        <v>239</v>
      </c>
      <c r="AK115" s="211">
        <f t="shared" si="4"/>
        <v>3.0641025641025643</v>
      </c>
      <c r="AL115" s="110" t="s">
        <v>191</v>
      </c>
    </row>
    <row r="116" spans="1:38" ht="14.25" customHeight="1" x14ac:dyDescent="0.2">
      <c r="A116" s="181">
        <v>105</v>
      </c>
      <c r="B116" s="81" t="s">
        <v>270</v>
      </c>
      <c r="C116" s="115" t="s">
        <v>338</v>
      </c>
      <c r="D116" s="142">
        <v>126</v>
      </c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2">
        <v>24</v>
      </c>
      <c r="V116" s="144"/>
      <c r="W116" s="144"/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83"/>
      <c r="AI116" s="201">
        <f t="shared" si="3"/>
        <v>150</v>
      </c>
      <c r="AJ116" s="118">
        <v>299</v>
      </c>
      <c r="AK116" s="211">
        <f t="shared" si="4"/>
        <v>2.373015873015873</v>
      </c>
      <c r="AL116" s="110" t="s">
        <v>191</v>
      </c>
    </row>
    <row r="117" spans="1:38" ht="14.25" customHeight="1" x14ac:dyDescent="0.2">
      <c r="A117" s="181">
        <v>106</v>
      </c>
      <c r="B117" s="81" t="s">
        <v>270</v>
      </c>
      <c r="C117" s="38" t="s">
        <v>339</v>
      </c>
      <c r="D117" s="142">
        <v>126</v>
      </c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2">
        <v>24</v>
      </c>
      <c r="V117" s="144"/>
      <c r="W117" s="144"/>
      <c r="X117" s="144"/>
      <c r="Y117" s="144"/>
      <c r="Z117" s="144"/>
      <c r="AA117" s="144"/>
      <c r="AB117" s="144"/>
      <c r="AC117" s="144"/>
      <c r="AD117" s="144"/>
      <c r="AE117" s="144"/>
      <c r="AF117" s="144"/>
      <c r="AG117" s="144"/>
      <c r="AH117" s="183"/>
      <c r="AI117" s="201">
        <f t="shared" si="3"/>
        <v>150</v>
      </c>
      <c r="AJ117" s="118">
        <v>309</v>
      </c>
      <c r="AK117" s="211">
        <f t="shared" si="4"/>
        <v>2.4523809523809526</v>
      </c>
      <c r="AL117" s="110" t="s">
        <v>191</v>
      </c>
    </row>
    <row r="118" spans="1:38" ht="14.25" customHeight="1" x14ac:dyDescent="0.2">
      <c r="A118" s="181">
        <v>107</v>
      </c>
      <c r="B118" s="81" t="s">
        <v>270</v>
      </c>
      <c r="C118" s="38" t="s">
        <v>340</v>
      </c>
      <c r="D118" s="142">
        <v>90</v>
      </c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2">
        <v>60</v>
      </c>
      <c r="V118" s="144"/>
      <c r="W118" s="144"/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83"/>
      <c r="AI118" s="201">
        <f t="shared" si="3"/>
        <v>150</v>
      </c>
      <c r="AJ118" s="118">
        <v>254</v>
      </c>
      <c r="AK118" s="211">
        <f t="shared" si="4"/>
        <v>2.8222222222222224</v>
      </c>
      <c r="AL118" s="110" t="s">
        <v>191</v>
      </c>
    </row>
    <row r="119" spans="1:38" ht="14.25" customHeight="1" x14ac:dyDescent="0.2">
      <c r="A119" s="181">
        <v>108</v>
      </c>
      <c r="B119" s="81" t="s">
        <v>270</v>
      </c>
      <c r="C119" s="38" t="s">
        <v>487</v>
      </c>
      <c r="D119" s="142">
        <v>126</v>
      </c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2">
        <v>24</v>
      </c>
      <c r="V119" s="144"/>
      <c r="W119" s="144"/>
      <c r="X119" s="144"/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183"/>
      <c r="AI119" s="201">
        <f t="shared" si="3"/>
        <v>150</v>
      </c>
      <c r="AJ119" s="118">
        <v>269</v>
      </c>
      <c r="AK119" s="211">
        <f t="shared" si="4"/>
        <v>2.1349206349206349</v>
      </c>
      <c r="AL119" s="110" t="s">
        <v>191</v>
      </c>
    </row>
    <row r="120" spans="1:38" ht="14.25" customHeight="1" x14ac:dyDescent="0.2">
      <c r="A120" s="181">
        <v>109</v>
      </c>
      <c r="B120" s="81" t="s">
        <v>270</v>
      </c>
      <c r="C120" s="38" t="s">
        <v>342</v>
      </c>
      <c r="D120" s="142">
        <v>126</v>
      </c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2">
        <v>24</v>
      </c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83"/>
      <c r="AI120" s="201">
        <f t="shared" si="3"/>
        <v>150</v>
      </c>
      <c r="AJ120" s="118">
        <v>256</v>
      </c>
      <c r="AK120" s="211">
        <f t="shared" si="4"/>
        <v>2.0317460317460316</v>
      </c>
      <c r="AL120" s="110" t="s">
        <v>191</v>
      </c>
    </row>
    <row r="121" spans="1:38" ht="14.25" customHeight="1" x14ac:dyDescent="0.2">
      <c r="A121" s="181">
        <v>110</v>
      </c>
      <c r="B121" s="81" t="s">
        <v>270</v>
      </c>
      <c r="C121" s="116" t="s">
        <v>343</v>
      </c>
      <c r="D121" s="142">
        <v>126</v>
      </c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2">
        <v>24</v>
      </c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83"/>
      <c r="AI121" s="201">
        <f t="shared" si="3"/>
        <v>150</v>
      </c>
      <c r="AJ121" s="118">
        <v>242</v>
      </c>
      <c r="AK121" s="211">
        <f t="shared" si="4"/>
        <v>1.9206349206349207</v>
      </c>
      <c r="AL121" s="110" t="s">
        <v>191</v>
      </c>
    </row>
    <row r="122" spans="1:38" ht="14.25" customHeight="1" x14ac:dyDescent="0.2">
      <c r="A122" s="181">
        <v>111</v>
      </c>
      <c r="B122" s="81" t="s">
        <v>270</v>
      </c>
      <c r="C122" s="116" t="s">
        <v>344</v>
      </c>
      <c r="D122" s="142">
        <v>126</v>
      </c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2">
        <v>24</v>
      </c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183"/>
      <c r="AI122" s="201">
        <f t="shared" si="3"/>
        <v>150</v>
      </c>
      <c r="AJ122" s="118">
        <v>308</v>
      </c>
      <c r="AK122" s="211">
        <f t="shared" si="4"/>
        <v>2.4444444444444446</v>
      </c>
      <c r="AL122" s="110" t="s">
        <v>191</v>
      </c>
    </row>
    <row r="123" spans="1:38" ht="14.25" customHeight="1" x14ac:dyDescent="0.2">
      <c r="A123" s="181">
        <v>112</v>
      </c>
      <c r="B123" s="81" t="s">
        <v>270</v>
      </c>
      <c r="C123" s="116" t="s">
        <v>525</v>
      </c>
      <c r="D123" s="142">
        <v>78</v>
      </c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2">
        <v>24</v>
      </c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83"/>
      <c r="AI123" s="201">
        <f t="shared" si="3"/>
        <v>102</v>
      </c>
      <c r="AJ123" s="118">
        <v>166</v>
      </c>
      <c r="AK123" s="211">
        <f t="shared" si="4"/>
        <v>2.1282051282051282</v>
      </c>
      <c r="AL123" s="110" t="s">
        <v>191</v>
      </c>
    </row>
    <row r="124" spans="1:38" ht="14.25" customHeight="1" x14ac:dyDescent="0.2">
      <c r="A124" s="181">
        <v>113</v>
      </c>
      <c r="B124" s="81" t="s">
        <v>270</v>
      </c>
      <c r="C124" s="37" t="s">
        <v>219</v>
      </c>
      <c r="D124" s="143">
        <v>6</v>
      </c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>
        <v>144</v>
      </c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83"/>
      <c r="AI124" s="201">
        <f t="shared" si="3"/>
        <v>150</v>
      </c>
      <c r="AJ124" s="119">
        <v>134</v>
      </c>
      <c r="AK124" s="211">
        <f t="shared" si="4"/>
        <v>22.333333333333332</v>
      </c>
      <c r="AL124" s="110" t="s">
        <v>192</v>
      </c>
    </row>
    <row r="125" spans="1:38" ht="14.25" customHeight="1" x14ac:dyDescent="0.2">
      <c r="A125" s="181">
        <v>114</v>
      </c>
      <c r="B125" s="81" t="s">
        <v>270</v>
      </c>
      <c r="C125" s="37" t="s">
        <v>272</v>
      </c>
      <c r="D125" s="143">
        <v>6</v>
      </c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>
        <v>144</v>
      </c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/>
      <c r="AH125" s="183"/>
      <c r="AI125" s="201">
        <f t="shared" si="3"/>
        <v>150</v>
      </c>
      <c r="AJ125" s="119">
        <v>184</v>
      </c>
      <c r="AK125" s="211">
        <f t="shared" si="4"/>
        <v>30.666666666666668</v>
      </c>
      <c r="AL125" s="110" t="s">
        <v>192</v>
      </c>
    </row>
    <row r="126" spans="1:38" ht="14.25" customHeight="1" x14ac:dyDescent="0.2">
      <c r="A126" s="181">
        <v>115</v>
      </c>
      <c r="B126" s="81" t="s">
        <v>270</v>
      </c>
      <c r="C126" s="37" t="s">
        <v>259</v>
      </c>
      <c r="D126" s="143">
        <v>6</v>
      </c>
      <c r="E126" s="144"/>
      <c r="F126" s="144"/>
      <c r="G126" s="144"/>
      <c r="H126" s="144"/>
      <c r="I126" s="144"/>
      <c r="J126" s="144">
        <v>12</v>
      </c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>
        <v>132</v>
      </c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/>
      <c r="AH126" s="183"/>
      <c r="AI126" s="201">
        <f t="shared" si="3"/>
        <v>150</v>
      </c>
      <c r="AJ126" s="119">
        <v>155</v>
      </c>
      <c r="AK126" s="211">
        <f t="shared" si="4"/>
        <v>25.833333333333332</v>
      </c>
      <c r="AL126" s="110" t="s">
        <v>192</v>
      </c>
    </row>
    <row r="127" spans="1:38" ht="14.25" customHeight="1" x14ac:dyDescent="0.2">
      <c r="A127" s="181">
        <v>116</v>
      </c>
      <c r="B127" s="81" t="s">
        <v>270</v>
      </c>
      <c r="C127" s="37" t="s">
        <v>526</v>
      </c>
      <c r="D127" s="143">
        <v>60</v>
      </c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 t="s">
        <v>412</v>
      </c>
      <c r="V127" s="144"/>
      <c r="W127" s="144"/>
      <c r="X127" s="144"/>
      <c r="Y127" s="144"/>
      <c r="Z127" s="144"/>
      <c r="AA127" s="144"/>
      <c r="AB127" s="144"/>
      <c r="AC127" s="144"/>
      <c r="AD127" s="144"/>
      <c r="AE127" s="144"/>
      <c r="AF127" s="144"/>
      <c r="AG127" s="144"/>
      <c r="AH127" s="183"/>
      <c r="AI127" s="201">
        <f t="shared" si="3"/>
        <v>60</v>
      </c>
      <c r="AJ127" s="119">
        <v>107</v>
      </c>
      <c r="AK127" s="211">
        <f t="shared" si="4"/>
        <v>1.7833333333333334</v>
      </c>
      <c r="AL127" s="110" t="s">
        <v>192</v>
      </c>
    </row>
    <row r="128" spans="1:38" ht="14.25" customHeight="1" x14ac:dyDescent="0.2">
      <c r="A128" s="181">
        <v>117</v>
      </c>
      <c r="B128" s="81" t="s">
        <v>270</v>
      </c>
      <c r="C128" s="37" t="s">
        <v>470</v>
      </c>
      <c r="D128" s="143">
        <v>6</v>
      </c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>
        <v>144</v>
      </c>
      <c r="V128" s="144"/>
      <c r="W128" s="144"/>
      <c r="X128" s="144"/>
      <c r="Y128" s="144"/>
      <c r="Z128" s="144"/>
      <c r="AA128" s="144"/>
      <c r="AB128" s="144"/>
      <c r="AC128" s="144"/>
      <c r="AD128" s="144"/>
      <c r="AE128" s="144"/>
      <c r="AF128" s="144"/>
      <c r="AG128" s="144"/>
      <c r="AH128" s="183"/>
      <c r="AI128" s="201">
        <f t="shared" si="3"/>
        <v>150</v>
      </c>
      <c r="AJ128" s="119">
        <v>88</v>
      </c>
      <c r="AK128" s="211">
        <f t="shared" si="4"/>
        <v>14.666666666666666</v>
      </c>
      <c r="AL128" s="110" t="s">
        <v>192</v>
      </c>
    </row>
    <row r="129" spans="1:38" ht="14.25" customHeight="1" x14ac:dyDescent="0.2">
      <c r="A129" s="181">
        <v>118</v>
      </c>
      <c r="B129" s="81" t="s">
        <v>270</v>
      </c>
      <c r="C129" s="39" t="s">
        <v>237</v>
      </c>
      <c r="D129" s="143">
        <v>90</v>
      </c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>
        <v>60</v>
      </c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83"/>
      <c r="AI129" s="201">
        <f t="shared" si="3"/>
        <v>150</v>
      </c>
      <c r="AJ129" s="119">
        <v>404</v>
      </c>
      <c r="AK129" s="211">
        <f t="shared" si="4"/>
        <v>4.4888888888888889</v>
      </c>
      <c r="AL129" s="110" t="s">
        <v>194</v>
      </c>
    </row>
    <row r="130" spans="1:38" ht="14.25" customHeight="1" x14ac:dyDescent="0.2">
      <c r="A130" s="181">
        <v>119</v>
      </c>
      <c r="B130" s="81" t="s">
        <v>270</v>
      </c>
      <c r="C130" s="39" t="s">
        <v>471</v>
      </c>
      <c r="D130" s="143">
        <v>150</v>
      </c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83"/>
      <c r="AI130" s="201">
        <f t="shared" si="3"/>
        <v>150</v>
      </c>
      <c r="AJ130" s="119">
        <v>204</v>
      </c>
      <c r="AK130" s="211">
        <f t="shared" si="4"/>
        <v>1.36</v>
      </c>
      <c r="AL130" s="110" t="s">
        <v>194</v>
      </c>
    </row>
    <row r="131" spans="1:38" ht="14.25" customHeight="1" x14ac:dyDescent="0.2">
      <c r="A131" s="181">
        <v>120</v>
      </c>
      <c r="B131" s="81" t="s">
        <v>270</v>
      </c>
      <c r="C131" s="34" t="s">
        <v>472</v>
      </c>
      <c r="D131" s="143">
        <v>150</v>
      </c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  <c r="AC131" s="144"/>
      <c r="AD131" s="144"/>
      <c r="AE131" s="144"/>
      <c r="AF131" s="144"/>
      <c r="AG131" s="144"/>
      <c r="AH131" s="183"/>
      <c r="AI131" s="201">
        <f t="shared" si="3"/>
        <v>150</v>
      </c>
      <c r="AJ131" s="119">
        <v>94</v>
      </c>
      <c r="AK131" s="211">
        <f t="shared" si="4"/>
        <v>0.62666666666666671</v>
      </c>
      <c r="AL131" s="110" t="s">
        <v>220</v>
      </c>
    </row>
    <row r="132" spans="1:38" ht="14.25" customHeight="1" x14ac:dyDescent="0.2">
      <c r="A132" s="181">
        <v>121</v>
      </c>
      <c r="B132" s="81" t="s">
        <v>270</v>
      </c>
      <c r="C132" s="120" t="s">
        <v>260</v>
      </c>
      <c r="D132" s="143">
        <v>18</v>
      </c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>
        <v>72</v>
      </c>
      <c r="V132" s="144"/>
      <c r="W132" s="144"/>
      <c r="X132" s="144">
        <v>60</v>
      </c>
      <c r="Y132" s="144"/>
      <c r="Z132" s="144"/>
      <c r="AA132" s="144"/>
      <c r="AB132" s="144"/>
      <c r="AC132" s="144"/>
      <c r="AD132" s="144"/>
      <c r="AE132" s="144"/>
      <c r="AF132" s="144"/>
      <c r="AG132" s="144"/>
      <c r="AH132" s="183"/>
      <c r="AI132" s="201">
        <f t="shared" si="3"/>
        <v>150</v>
      </c>
      <c r="AJ132" s="237">
        <v>46</v>
      </c>
      <c r="AK132" s="211">
        <f t="shared" si="4"/>
        <v>2.5555555555555554</v>
      </c>
      <c r="AL132" s="110" t="s">
        <v>195</v>
      </c>
    </row>
    <row r="133" spans="1:38" ht="14.25" customHeight="1" x14ac:dyDescent="0.2">
      <c r="A133" s="181">
        <v>122</v>
      </c>
      <c r="B133" s="81" t="s">
        <v>270</v>
      </c>
      <c r="C133" s="120" t="s">
        <v>457</v>
      </c>
      <c r="D133" s="143">
        <v>24</v>
      </c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2">
        <v>72</v>
      </c>
      <c r="V133" s="144"/>
      <c r="W133" s="144"/>
      <c r="X133" s="144">
        <v>36</v>
      </c>
      <c r="Y133" s="144"/>
      <c r="Z133" s="144"/>
      <c r="AA133" s="144"/>
      <c r="AB133" s="144"/>
      <c r="AC133" s="144">
        <v>12</v>
      </c>
      <c r="AD133" s="144"/>
      <c r="AE133" s="144"/>
      <c r="AF133" s="144">
        <v>6</v>
      </c>
      <c r="AG133" s="144"/>
      <c r="AH133" s="183"/>
      <c r="AI133" s="201">
        <f t="shared" si="3"/>
        <v>150</v>
      </c>
      <c r="AJ133" s="237">
        <v>23</v>
      </c>
      <c r="AK133" s="211">
        <f t="shared" si="4"/>
        <v>0.95833333333333337</v>
      </c>
      <c r="AL133" s="110" t="s">
        <v>195</v>
      </c>
    </row>
    <row r="134" spans="1:38" ht="14.25" customHeight="1" x14ac:dyDescent="0.2">
      <c r="A134" s="181">
        <v>123</v>
      </c>
      <c r="B134" s="81" t="s">
        <v>270</v>
      </c>
      <c r="C134" s="120" t="s">
        <v>352</v>
      </c>
      <c r="D134" s="143">
        <v>30</v>
      </c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2">
        <v>60</v>
      </c>
      <c r="V134" s="144"/>
      <c r="W134" s="144"/>
      <c r="X134" s="144">
        <v>60</v>
      </c>
      <c r="Y134" s="144"/>
      <c r="Z134" s="144"/>
      <c r="AA134" s="144"/>
      <c r="AB134" s="144"/>
      <c r="AC134" s="144"/>
      <c r="AD134" s="144"/>
      <c r="AE134" s="144"/>
      <c r="AF134" s="144"/>
      <c r="AG134" s="144"/>
      <c r="AH134" s="183"/>
      <c r="AI134" s="201">
        <f t="shared" si="3"/>
        <v>150</v>
      </c>
      <c r="AJ134" s="237">
        <v>47</v>
      </c>
      <c r="AK134" s="211">
        <f t="shared" si="4"/>
        <v>1.5666666666666667</v>
      </c>
      <c r="AL134" s="110" t="s">
        <v>195</v>
      </c>
    </row>
    <row r="135" spans="1:38" ht="14.25" customHeight="1" x14ac:dyDescent="0.2">
      <c r="A135" s="181">
        <v>124</v>
      </c>
      <c r="B135" s="81" t="s">
        <v>270</v>
      </c>
      <c r="C135" s="120" t="s">
        <v>455</v>
      </c>
      <c r="D135" s="143">
        <v>18</v>
      </c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>
        <v>84</v>
      </c>
      <c r="V135" s="144"/>
      <c r="W135" s="144"/>
      <c r="X135" s="144">
        <v>48</v>
      </c>
      <c r="Y135" s="144"/>
      <c r="Z135" s="144"/>
      <c r="AA135" s="144"/>
      <c r="AB135" s="144"/>
      <c r="AC135" s="144"/>
      <c r="AD135" s="144"/>
      <c r="AE135" s="144"/>
      <c r="AF135" s="144"/>
      <c r="AG135" s="144"/>
      <c r="AH135" s="183"/>
      <c r="AI135" s="201">
        <f t="shared" si="3"/>
        <v>150</v>
      </c>
      <c r="AJ135" s="237">
        <v>31</v>
      </c>
      <c r="AK135" s="211">
        <f t="shared" si="4"/>
        <v>1.7222222222222223</v>
      </c>
      <c r="AL135" s="110" t="s">
        <v>195</v>
      </c>
    </row>
    <row r="136" spans="1:38" ht="14.25" customHeight="1" x14ac:dyDescent="0.2">
      <c r="A136" s="181">
        <v>125</v>
      </c>
      <c r="B136" s="81" t="s">
        <v>270</v>
      </c>
      <c r="C136" s="120" t="s">
        <v>527</v>
      </c>
      <c r="D136" s="223">
        <v>150</v>
      </c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2"/>
      <c r="V136" s="144"/>
      <c r="W136" s="144"/>
      <c r="X136" s="142"/>
      <c r="Y136" s="144"/>
      <c r="Z136" s="144"/>
      <c r="AA136" s="144"/>
      <c r="AB136" s="144"/>
      <c r="AC136" s="144"/>
      <c r="AD136" s="144"/>
      <c r="AE136" s="144"/>
      <c r="AF136" s="144"/>
      <c r="AG136" s="144"/>
      <c r="AH136" s="183"/>
      <c r="AI136" s="201">
        <f t="shared" si="3"/>
        <v>150</v>
      </c>
      <c r="AJ136" s="237">
        <v>143</v>
      </c>
      <c r="AK136" s="211">
        <f t="shared" si="4"/>
        <v>0.95333333333333337</v>
      </c>
      <c r="AL136" s="110" t="s">
        <v>195</v>
      </c>
    </row>
    <row r="137" spans="1:38" ht="14.25" customHeight="1" x14ac:dyDescent="0.2">
      <c r="A137" s="181">
        <v>126</v>
      </c>
      <c r="B137" s="81" t="s">
        <v>270</v>
      </c>
      <c r="C137" s="34" t="s">
        <v>488</v>
      </c>
      <c r="D137" s="223">
        <v>138</v>
      </c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2"/>
      <c r="V137" s="144"/>
      <c r="W137" s="144"/>
      <c r="X137" s="142">
        <v>12</v>
      </c>
      <c r="Y137" s="144"/>
      <c r="Z137" s="144"/>
      <c r="AA137" s="144"/>
      <c r="AB137" s="144"/>
      <c r="AC137" s="144"/>
      <c r="AD137" s="144"/>
      <c r="AE137" s="144"/>
      <c r="AF137" s="144"/>
      <c r="AG137" s="144"/>
      <c r="AH137" s="183"/>
      <c r="AI137" s="201">
        <f t="shared" si="3"/>
        <v>150</v>
      </c>
      <c r="AJ137" s="237">
        <v>178</v>
      </c>
      <c r="AK137" s="211">
        <f t="shared" si="4"/>
        <v>1.2898550724637681</v>
      </c>
      <c r="AL137" s="110" t="s">
        <v>195</v>
      </c>
    </row>
    <row r="138" spans="1:38" ht="14.25" customHeight="1" x14ac:dyDescent="0.2">
      <c r="A138" s="181">
        <v>127</v>
      </c>
      <c r="B138" s="81" t="s">
        <v>270</v>
      </c>
      <c r="C138" s="189" t="s">
        <v>473</v>
      </c>
      <c r="D138" s="143">
        <v>42</v>
      </c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>
        <v>48</v>
      </c>
      <c r="V138" s="144"/>
      <c r="W138" s="144"/>
      <c r="X138" s="144">
        <v>60</v>
      </c>
      <c r="Y138" s="144"/>
      <c r="Z138" s="144"/>
      <c r="AA138" s="144"/>
      <c r="AB138" s="144"/>
      <c r="AC138" s="144"/>
      <c r="AD138" s="144"/>
      <c r="AE138" s="144"/>
      <c r="AF138" s="144"/>
      <c r="AG138" s="144"/>
      <c r="AH138" s="183"/>
      <c r="AI138" s="201">
        <f t="shared" si="3"/>
        <v>150</v>
      </c>
      <c r="AJ138" s="237">
        <v>42</v>
      </c>
      <c r="AK138" s="211">
        <f t="shared" si="4"/>
        <v>1</v>
      </c>
      <c r="AL138" s="110" t="s">
        <v>195</v>
      </c>
    </row>
    <row r="139" spans="1:38" ht="14.25" customHeight="1" x14ac:dyDescent="0.2">
      <c r="A139" s="181">
        <v>128</v>
      </c>
      <c r="B139" s="81" t="s">
        <v>270</v>
      </c>
      <c r="C139" s="120" t="s">
        <v>261</v>
      </c>
      <c r="D139" s="143">
        <v>24</v>
      </c>
      <c r="E139" s="144"/>
      <c r="F139" s="144">
        <v>6</v>
      </c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>
        <v>60</v>
      </c>
      <c r="V139" s="144"/>
      <c r="W139" s="144"/>
      <c r="X139" s="144">
        <v>60</v>
      </c>
      <c r="Y139" s="144"/>
      <c r="Z139" s="144"/>
      <c r="AA139" s="144"/>
      <c r="AB139" s="144"/>
      <c r="AC139" s="144"/>
      <c r="AD139" s="144"/>
      <c r="AE139" s="144"/>
      <c r="AF139" s="144"/>
      <c r="AG139" s="144"/>
      <c r="AH139" s="183"/>
      <c r="AI139" s="201">
        <f t="shared" si="3"/>
        <v>150</v>
      </c>
      <c r="AJ139" s="237">
        <v>77</v>
      </c>
      <c r="AK139" s="211">
        <f t="shared" si="4"/>
        <v>3.2083333333333335</v>
      </c>
      <c r="AL139" s="110" t="s">
        <v>195</v>
      </c>
    </row>
    <row r="140" spans="1:38" ht="14.25" customHeight="1" x14ac:dyDescent="0.2">
      <c r="A140" s="181">
        <v>129</v>
      </c>
      <c r="B140" s="81" t="s">
        <v>270</v>
      </c>
      <c r="C140" s="189" t="s">
        <v>474</v>
      </c>
      <c r="D140" s="223">
        <v>150</v>
      </c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  <c r="AA140" s="144"/>
      <c r="AB140" s="144"/>
      <c r="AC140" s="144"/>
      <c r="AD140" s="144"/>
      <c r="AE140" s="144"/>
      <c r="AF140" s="144"/>
      <c r="AG140" s="144"/>
      <c r="AH140" s="183"/>
      <c r="AI140" s="201">
        <f t="shared" si="3"/>
        <v>150</v>
      </c>
      <c r="AJ140" s="237">
        <v>142</v>
      </c>
      <c r="AK140" s="211">
        <f t="shared" si="4"/>
        <v>0.94666666666666666</v>
      </c>
      <c r="AL140" s="110" t="s">
        <v>197</v>
      </c>
    </row>
    <row r="141" spans="1:38" ht="14.25" customHeight="1" x14ac:dyDescent="0.2">
      <c r="A141" s="181">
        <v>130</v>
      </c>
      <c r="B141" s="81" t="s">
        <v>270</v>
      </c>
      <c r="C141" s="305" t="s">
        <v>528</v>
      </c>
      <c r="D141" s="143">
        <v>48</v>
      </c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>
        <v>12</v>
      </c>
      <c r="V141" s="144"/>
      <c r="W141" s="144"/>
      <c r="X141" s="144"/>
      <c r="Y141" s="144"/>
      <c r="Z141" s="144"/>
      <c r="AA141" s="144"/>
      <c r="AB141" s="144"/>
      <c r="AC141" s="144"/>
      <c r="AD141" s="144"/>
      <c r="AE141" s="144"/>
      <c r="AF141" s="144"/>
      <c r="AG141" s="144"/>
      <c r="AH141" s="183"/>
      <c r="AI141" s="201">
        <f t="shared" ref="AI141:AI157" si="5">SUM(D141:AH141)</f>
        <v>60</v>
      </c>
      <c r="AJ141" s="237">
        <v>120</v>
      </c>
      <c r="AK141" s="211">
        <f t="shared" si="4"/>
        <v>2.5</v>
      </c>
      <c r="AL141" s="110" t="s">
        <v>196</v>
      </c>
    </row>
    <row r="142" spans="1:38" ht="14.25" customHeight="1" x14ac:dyDescent="0.2">
      <c r="A142" s="181">
        <v>131</v>
      </c>
      <c r="B142" s="81" t="s">
        <v>270</v>
      </c>
      <c r="C142" s="38" t="s">
        <v>222</v>
      </c>
      <c r="D142" s="147">
        <v>54</v>
      </c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>
        <v>10</v>
      </c>
      <c r="T142" s="144"/>
      <c r="U142" s="144">
        <v>20</v>
      </c>
      <c r="V142" s="144"/>
      <c r="W142" s="144">
        <v>42</v>
      </c>
      <c r="X142" s="144">
        <v>24</v>
      </c>
      <c r="Y142" s="144"/>
      <c r="Z142" s="144"/>
      <c r="AA142" s="144"/>
      <c r="AB142" s="144"/>
      <c r="AC142" s="144"/>
      <c r="AD142" s="144"/>
      <c r="AE142" s="144"/>
      <c r="AF142" s="144"/>
      <c r="AG142" s="144"/>
      <c r="AH142" s="183"/>
      <c r="AI142" s="201">
        <f t="shared" si="5"/>
        <v>150</v>
      </c>
      <c r="AJ142" s="119">
        <v>76</v>
      </c>
      <c r="AK142" s="211">
        <f t="shared" si="4"/>
        <v>1.4074074074074074</v>
      </c>
      <c r="AL142" s="110" t="s">
        <v>198</v>
      </c>
    </row>
    <row r="143" spans="1:38" ht="14.25" customHeight="1" x14ac:dyDescent="0.2">
      <c r="A143" s="181">
        <v>132</v>
      </c>
      <c r="B143" s="81" t="s">
        <v>270</v>
      </c>
      <c r="C143" s="34" t="s">
        <v>356</v>
      </c>
      <c r="D143" s="147">
        <v>45</v>
      </c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>
        <v>10</v>
      </c>
      <c r="T143" s="144"/>
      <c r="U143" s="144">
        <v>30</v>
      </c>
      <c r="V143" s="144"/>
      <c r="W143" s="144">
        <v>46</v>
      </c>
      <c r="X143" s="144">
        <v>19</v>
      </c>
      <c r="Y143" s="144"/>
      <c r="Z143" s="144"/>
      <c r="AA143" s="144"/>
      <c r="AB143" s="144"/>
      <c r="AC143" s="144"/>
      <c r="AD143" s="144"/>
      <c r="AE143" s="144"/>
      <c r="AF143" s="144"/>
      <c r="AG143" s="144"/>
      <c r="AH143" s="183"/>
      <c r="AI143" s="201">
        <f t="shared" si="5"/>
        <v>150</v>
      </c>
      <c r="AJ143" s="119">
        <v>66</v>
      </c>
      <c r="AK143" s="211">
        <f t="shared" si="4"/>
        <v>1.4666666666666666</v>
      </c>
      <c r="AL143" s="110" t="s">
        <v>198</v>
      </c>
    </row>
    <row r="144" spans="1:38" ht="14.25" customHeight="1" x14ac:dyDescent="0.2">
      <c r="A144" s="181">
        <v>133</v>
      </c>
      <c r="B144" s="81" t="s">
        <v>270</v>
      </c>
      <c r="C144" s="34" t="s">
        <v>357</v>
      </c>
      <c r="D144" s="147">
        <v>45</v>
      </c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>
        <v>10</v>
      </c>
      <c r="T144" s="144"/>
      <c r="U144" s="144">
        <v>30</v>
      </c>
      <c r="V144" s="144"/>
      <c r="W144" s="144">
        <v>46</v>
      </c>
      <c r="X144" s="144">
        <v>19</v>
      </c>
      <c r="Y144" s="144"/>
      <c r="Z144" s="144"/>
      <c r="AA144" s="144"/>
      <c r="AB144" s="144"/>
      <c r="AC144" s="144"/>
      <c r="AD144" s="144"/>
      <c r="AE144" s="144"/>
      <c r="AF144" s="144"/>
      <c r="AG144" s="144"/>
      <c r="AH144" s="183"/>
      <c r="AI144" s="201">
        <f t="shared" si="5"/>
        <v>150</v>
      </c>
      <c r="AJ144" s="119"/>
      <c r="AK144" s="211">
        <f t="shared" si="4"/>
        <v>0</v>
      </c>
      <c r="AL144" s="110" t="s">
        <v>198</v>
      </c>
    </row>
    <row r="145" spans="1:38" ht="14.25" customHeight="1" x14ac:dyDescent="0.2">
      <c r="A145" s="181">
        <v>134</v>
      </c>
      <c r="B145" s="81" t="s">
        <v>270</v>
      </c>
      <c r="C145" s="34" t="s">
        <v>358</v>
      </c>
      <c r="D145" s="147">
        <v>45</v>
      </c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>
        <v>15</v>
      </c>
      <c r="T145" s="144"/>
      <c r="U145" s="144">
        <v>25</v>
      </c>
      <c r="V145" s="144"/>
      <c r="W145" s="144">
        <v>40</v>
      </c>
      <c r="X145" s="144">
        <v>25</v>
      </c>
      <c r="Y145" s="144"/>
      <c r="Z145" s="144"/>
      <c r="AA145" s="144"/>
      <c r="AB145" s="144"/>
      <c r="AC145" s="144"/>
      <c r="AD145" s="144"/>
      <c r="AE145" s="144"/>
      <c r="AF145" s="144"/>
      <c r="AG145" s="144"/>
      <c r="AH145" s="183"/>
      <c r="AI145" s="201">
        <f t="shared" si="5"/>
        <v>150</v>
      </c>
      <c r="AJ145" s="119">
        <v>60</v>
      </c>
      <c r="AK145" s="211">
        <f t="shared" si="4"/>
        <v>1.3333333333333333</v>
      </c>
      <c r="AL145" s="110" t="s">
        <v>198</v>
      </c>
    </row>
    <row r="146" spans="1:38" ht="14.25" customHeight="1" x14ac:dyDescent="0.2">
      <c r="A146" s="181">
        <v>135</v>
      </c>
      <c r="B146" s="81" t="s">
        <v>270</v>
      </c>
      <c r="C146" s="34" t="s">
        <v>489</v>
      </c>
      <c r="D146" s="147">
        <v>90</v>
      </c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7">
        <v>60</v>
      </c>
      <c r="X146" s="147"/>
      <c r="Y146" s="144"/>
      <c r="Z146" s="144"/>
      <c r="AA146" s="144"/>
      <c r="AB146" s="144"/>
      <c r="AC146" s="144"/>
      <c r="AD146" s="144"/>
      <c r="AE146" s="144"/>
      <c r="AF146" s="144"/>
      <c r="AG146" s="144"/>
      <c r="AH146" s="183"/>
      <c r="AI146" s="201">
        <f t="shared" si="5"/>
        <v>150</v>
      </c>
      <c r="AJ146" s="119">
        <v>227</v>
      </c>
      <c r="AK146" s="211">
        <f t="shared" si="4"/>
        <v>2.5222222222222221</v>
      </c>
      <c r="AL146" s="110" t="s">
        <v>223</v>
      </c>
    </row>
    <row r="147" spans="1:38" ht="14.25" customHeight="1" x14ac:dyDescent="0.2">
      <c r="A147" s="181">
        <v>136</v>
      </c>
      <c r="B147" s="81" t="s">
        <v>270</v>
      </c>
      <c r="C147" s="34" t="s">
        <v>490</v>
      </c>
      <c r="D147" s="147">
        <v>90</v>
      </c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4"/>
      <c r="W147" s="147">
        <v>60</v>
      </c>
      <c r="X147" s="147"/>
      <c r="Y147" s="144"/>
      <c r="Z147" s="144"/>
      <c r="AA147" s="144"/>
      <c r="AB147" s="144"/>
      <c r="AC147" s="144"/>
      <c r="AD147" s="144"/>
      <c r="AE147" s="144"/>
      <c r="AF147" s="144"/>
      <c r="AG147" s="144"/>
      <c r="AH147" s="183"/>
      <c r="AI147" s="201">
        <f t="shared" si="5"/>
        <v>150</v>
      </c>
      <c r="AJ147" s="119">
        <v>185</v>
      </c>
      <c r="AK147" s="211">
        <f t="shared" si="4"/>
        <v>2.0555555555555554</v>
      </c>
      <c r="AL147" s="110" t="s">
        <v>224</v>
      </c>
    </row>
    <row r="148" spans="1:38" ht="14.25" customHeight="1" x14ac:dyDescent="0.2">
      <c r="A148" s="181">
        <v>137</v>
      </c>
      <c r="B148" s="81" t="s">
        <v>270</v>
      </c>
      <c r="C148" s="34" t="s">
        <v>491</v>
      </c>
      <c r="D148" s="147">
        <v>90</v>
      </c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7">
        <v>60</v>
      </c>
      <c r="X148" s="147"/>
      <c r="Y148" s="144"/>
      <c r="Z148" s="144"/>
      <c r="AA148" s="144"/>
      <c r="AB148" s="144"/>
      <c r="AC148" s="144"/>
      <c r="AD148" s="144"/>
      <c r="AE148" s="144"/>
      <c r="AF148" s="144"/>
      <c r="AG148" s="144"/>
      <c r="AH148" s="183"/>
      <c r="AI148" s="201">
        <f t="shared" si="5"/>
        <v>150</v>
      </c>
      <c r="AJ148" s="119">
        <v>132</v>
      </c>
      <c r="AK148" s="211">
        <f t="shared" si="4"/>
        <v>1.4666666666666666</v>
      </c>
      <c r="AL148" s="110" t="s">
        <v>225</v>
      </c>
    </row>
    <row r="149" spans="1:38" ht="14.25" customHeight="1" x14ac:dyDescent="0.2">
      <c r="A149" s="181">
        <v>138</v>
      </c>
      <c r="B149" s="81" t="s">
        <v>270</v>
      </c>
      <c r="C149" s="34" t="s">
        <v>446</v>
      </c>
      <c r="D149" s="143">
        <v>40</v>
      </c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>
        <v>50</v>
      </c>
      <c r="V149" s="144"/>
      <c r="W149" s="144">
        <v>60</v>
      </c>
      <c r="X149" s="144"/>
      <c r="Y149" s="144"/>
      <c r="Z149" s="144"/>
      <c r="AA149" s="144"/>
      <c r="AB149" s="144"/>
      <c r="AC149" s="144"/>
      <c r="AD149" s="144"/>
      <c r="AE149" s="144"/>
      <c r="AF149" s="144"/>
      <c r="AG149" s="144"/>
      <c r="AH149" s="183"/>
      <c r="AI149" s="201">
        <f t="shared" si="5"/>
        <v>150</v>
      </c>
      <c r="AJ149" s="237">
        <v>94</v>
      </c>
      <c r="AK149" s="211">
        <f t="shared" si="4"/>
        <v>2.35</v>
      </c>
      <c r="AL149" s="110" t="s">
        <v>202</v>
      </c>
    </row>
    <row r="150" spans="1:38" ht="14.25" customHeight="1" x14ac:dyDescent="0.2">
      <c r="A150" s="181">
        <v>139</v>
      </c>
      <c r="B150" s="81" t="s">
        <v>270</v>
      </c>
      <c r="C150" s="34" t="s">
        <v>363</v>
      </c>
      <c r="D150" s="143">
        <v>50</v>
      </c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>
        <v>50</v>
      </c>
      <c r="V150" s="144"/>
      <c r="W150" s="144">
        <v>50</v>
      </c>
      <c r="X150" s="144"/>
      <c r="Y150" s="144"/>
      <c r="Z150" s="144"/>
      <c r="AA150" s="144"/>
      <c r="AB150" s="144"/>
      <c r="AC150" s="144"/>
      <c r="AD150" s="144"/>
      <c r="AE150" s="144"/>
      <c r="AF150" s="144"/>
      <c r="AG150" s="144"/>
      <c r="AH150" s="183"/>
      <c r="AI150" s="201">
        <f t="shared" si="5"/>
        <v>150</v>
      </c>
      <c r="AJ150" s="237">
        <v>170</v>
      </c>
      <c r="AK150" s="211">
        <f t="shared" si="4"/>
        <v>3.4</v>
      </c>
      <c r="AL150" s="110" t="s">
        <v>202</v>
      </c>
    </row>
    <row r="151" spans="1:38" ht="14.25" customHeight="1" x14ac:dyDescent="0.2">
      <c r="A151" s="181">
        <v>140</v>
      </c>
      <c r="B151" s="81" t="s">
        <v>270</v>
      </c>
      <c r="C151" s="34" t="s">
        <v>492</v>
      </c>
      <c r="D151" s="143">
        <v>60</v>
      </c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>
        <v>50</v>
      </c>
      <c r="V151" s="144"/>
      <c r="W151" s="144">
        <v>40</v>
      </c>
      <c r="X151" s="144"/>
      <c r="Y151" s="144"/>
      <c r="Z151" s="144"/>
      <c r="AA151" s="144"/>
      <c r="AB151" s="144"/>
      <c r="AC151" s="144"/>
      <c r="AD151" s="144"/>
      <c r="AE151" s="144"/>
      <c r="AF151" s="144"/>
      <c r="AG151" s="144"/>
      <c r="AH151" s="183"/>
      <c r="AI151" s="201">
        <f t="shared" si="5"/>
        <v>150</v>
      </c>
      <c r="AJ151" s="238">
        <v>183</v>
      </c>
      <c r="AK151" s="211">
        <f t="shared" si="4"/>
        <v>3.05</v>
      </c>
      <c r="AL151" s="110" t="s">
        <v>202</v>
      </c>
    </row>
    <row r="152" spans="1:38" ht="14.25" customHeight="1" x14ac:dyDescent="0.2">
      <c r="A152" s="181">
        <v>141</v>
      </c>
      <c r="B152" s="81" t="s">
        <v>270</v>
      </c>
      <c r="C152" s="315" t="s">
        <v>366</v>
      </c>
      <c r="D152" s="271">
        <v>48</v>
      </c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273">
        <v>30</v>
      </c>
      <c r="V152" s="307"/>
      <c r="W152" s="275">
        <v>36</v>
      </c>
      <c r="X152" s="325">
        <v>24</v>
      </c>
      <c r="Y152" s="144"/>
      <c r="Z152" s="144"/>
      <c r="AA152" s="144"/>
      <c r="AB152" s="144"/>
      <c r="AC152" s="144"/>
      <c r="AD152" s="144"/>
      <c r="AE152" s="275">
        <v>12</v>
      </c>
      <c r="AF152" s="144"/>
      <c r="AG152" s="144"/>
      <c r="AH152" s="183"/>
      <c r="AI152" s="201">
        <f t="shared" si="5"/>
        <v>150</v>
      </c>
      <c r="AJ152" s="313">
        <v>280</v>
      </c>
      <c r="AK152" s="211">
        <f t="shared" si="4"/>
        <v>5.833333333333333</v>
      </c>
      <c r="AL152" s="110" t="s">
        <v>203</v>
      </c>
    </row>
    <row r="153" spans="1:38" ht="14.25" customHeight="1" x14ac:dyDescent="0.2">
      <c r="A153" s="181">
        <v>142</v>
      </c>
      <c r="B153" s="81" t="s">
        <v>270</v>
      </c>
      <c r="C153" s="315" t="s">
        <v>365</v>
      </c>
      <c r="D153" s="271">
        <v>36</v>
      </c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273">
        <v>30</v>
      </c>
      <c r="V153" s="276"/>
      <c r="W153" s="275">
        <v>36</v>
      </c>
      <c r="X153" s="325">
        <v>24</v>
      </c>
      <c r="Y153" s="144"/>
      <c r="Z153" s="144"/>
      <c r="AA153" s="144"/>
      <c r="AB153" s="144"/>
      <c r="AC153" s="144"/>
      <c r="AD153" s="144"/>
      <c r="AE153" s="276">
        <v>24</v>
      </c>
      <c r="AF153" s="144"/>
      <c r="AG153" s="144"/>
      <c r="AH153" s="183"/>
      <c r="AI153" s="201">
        <f t="shared" si="5"/>
        <v>150</v>
      </c>
      <c r="AJ153" s="313">
        <v>162</v>
      </c>
      <c r="AK153" s="211">
        <f t="shared" si="4"/>
        <v>4.5</v>
      </c>
      <c r="AL153" s="110" t="s">
        <v>203</v>
      </c>
    </row>
    <row r="154" spans="1:38" ht="14.25" customHeight="1" x14ac:dyDescent="0.2">
      <c r="A154" s="181">
        <v>143</v>
      </c>
      <c r="B154" s="81" t="s">
        <v>270</v>
      </c>
      <c r="C154" s="315" t="s">
        <v>226</v>
      </c>
      <c r="D154" s="272">
        <v>54</v>
      </c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274">
        <v>42</v>
      </c>
      <c r="V154" s="274"/>
      <c r="W154" s="274">
        <v>36</v>
      </c>
      <c r="X154" s="274"/>
      <c r="Y154" s="144"/>
      <c r="Z154" s="144"/>
      <c r="AA154" s="144"/>
      <c r="AB154" s="144"/>
      <c r="AC154" s="144"/>
      <c r="AD154" s="144"/>
      <c r="AE154" s="274">
        <v>18</v>
      </c>
      <c r="AF154" s="144"/>
      <c r="AG154" s="144"/>
      <c r="AH154" s="183"/>
      <c r="AI154" s="201">
        <f t="shared" si="5"/>
        <v>150</v>
      </c>
      <c r="AJ154" s="313">
        <v>129</v>
      </c>
      <c r="AK154" s="211">
        <f t="shared" si="4"/>
        <v>2.3888888888888888</v>
      </c>
      <c r="AL154" s="110" t="s">
        <v>203</v>
      </c>
    </row>
    <row r="155" spans="1:38" ht="14.25" customHeight="1" x14ac:dyDescent="0.2">
      <c r="A155" s="181">
        <v>144</v>
      </c>
      <c r="B155" s="81" t="s">
        <v>270</v>
      </c>
      <c r="C155" s="305" t="s">
        <v>368</v>
      </c>
      <c r="D155" s="143">
        <v>90</v>
      </c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>
        <v>60</v>
      </c>
      <c r="V155" s="144"/>
      <c r="W155" s="144"/>
      <c r="X155" s="144"/>
      <c r="Y155" s="144"/>
      <c r="Z155" s="144"/>
      <c r="AA155" s="144"/>
      <c r="AB155" s="144"/>
      <c r="AC155" s="144"/>
      <c r="AD155" s="144"/>
      <c r="AE155" s="144"/>
      <c r="AF155" s="144"/>
      <c r="AG155" s="144"/>
      <c r="AH155" s="183"/>
      <c r="AI155" s="201">
        <f t="shared" si="5"/>
        <v>150</v>
      </c>
      <c r="AJ155" s="236">
        <v>33</v>
      </c>
      <c r="AK155" s="211">
        <f t="shared" si="4"/>
        <v>0.36666666666666664</v>
      </c>
      <c r="AL155" s="110" t="s">
        <v>238</v>
      </c>
    </row>
    <row r="156" spans="1:38" ht="14.25" customHeight="1" x14ac:dyDescent="0.2">
      <c r="A156" s="181">
        <v>145</v>
      </c>
      <c r="B156" s="81" t="s">
        <v>270</v>
      </c>
      <c r="C156" s="305" t="s">
        <v>370</v>
      </c>
      <c r="D156" s="143">
        <v>90</v>
      </c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  <c r="T156" s="144"/>
      <c r="U156" s="144">
        <v>60</v>
      </c>
      <c r="V156" s="144"/>
      <c r="W156" s="144"/>
      <c r="X156" s="144"/>
      <c r="Y156" s="144"/>
      <c r="Z156" s="144"/>
      <c r="AA156" s="144"/>
      <c r="AB156" s="144"/>
      <c r="AC156" s="144"/>
      <c r="AD156" s="144"/>
      <c r="AE156" s="144"/>
      <c r="AF156" s="144"/>
      <c r="AG156" s="144"/>
      <c r="AH156" s="183"/>
      <c r="AI156" s="201">
        <f t="shared" si="5"/>
        <v>150</v>
      </c>
      <c r="AJ156" s="237">
        <v>151</v>
      </c>
      <c r="AK156" s="211">
        <f t="shared" si="4"/>
        <v>1.6777777777777778</v>
      </c>
      <c r="AL156" s="110" t="s">
        <v>238</v>
      </c>
    </row>
    <row r="157" spans="1:38" ht="14.25" customHeight="1" thickBot="1" x14ac:dyDescent="0.25">
      <c r="A157" s="181">
        <v>146</v>
      </c>
      <c r="B157" s="81" t="s">
        <v>270</v>
      </c>
      <c r="C157" s="34" t="s">
        <v>529</v>
      </c>
      <c r="D157" s="143">
        <v>90</v>
      </c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>
        <v>60</v>
      </c>
      <c r="V157" s="144"/>
      <c r="W157" s="144"/>
      <c r="X157" s="144"/>
      <c r="Y157" s="144"/>
      <c r="Z157" s="144"/>
      <c r="AA157" s="144"/>
      <c r="AB157" s="144"/>
      <c r="AC157" s="144"/>
      <c r="AD157" s="144"/>
      <c r="AE157" s="144"/>
      <c r="AF157" s="144"/>
      <c r="AG157" s="144"/>
      <c r="AH157" s="183"/>
      <c r="AI157" s="201">
        <f t="shared" si="5"/>
        <v>150</v>
      </c>
      <c r="AJ157" s="237">
        <v>103</v>
      </c>
      <c r="AK157" s="211">
        <f t="shared" si="4"/>
        <v>1.1444444444444444</v>
      </c>
      <c r="AL157" s="110" t="s">
        <v>238</v>
      </c>
    </row>
    <row r="158" spans="1:38" ht="19.5" customHeight="1" thickBot="1" x14ac:dyDescent="0.25">
      <c r="A158" s="413" t="s">
        <v>2</v>
      </c>
      <c r="B158" s="414"/>
      <c r="C158" s="421"/>
      <c r="D158" s="191">
        <f t="shared" ref="D158:AH158" si="6">SUM(D13:D157)</f>
        <v>4789</v>
      </c>
      <c r="E158" s="191">
        <f t="shared" si="6"/>
        <v>0</v>
      </c>
      <c r="F158" s="191">
        <f t="shared" si="6"/>
        <v>6</v>
      </c>
      <c r="G158" s="191">
        <f t="shared" si="6"/>
        <v>308</v>
      </c>
      <c r="H158" s="192">
        <f t="shared" si="6"/>
        <v>0</v>
      </c>
      <c r="I158" s="192">
        <f t="shared" si="6"/>
        <v>42</v>
      </c>
      <c r="J158" s="192">
        <f t="shared" si="6"/>
        <v>32</v>
      </c>
      <c r="K158" s="192">
        <f t="shared" si="6"/>
        <v>0</v>
      </c>
      <c r="L158" s="192">
        <f t="shared" si="6"/>
        <v>332</v>
      </c>
      <c r="M158" s="192">
        <f t="shared" si="6"/>
        <v>0</v>
      </c>
      <c r="N158" s="192">
        <f t="shared" si="6"/>
        <v>0</v>
      </c>
      <c r="O158" s="192">
        <f t="shared" si="6"/>
        <v>0</v>
      </c>
      <c r="P158" s="192">
        <f t="shared" si="6"/>
        <v>0</v>
      </c>
      <c r="Q158" s="192">
        <f t="shared" si="6"/>
        <v>0</v>
      </c>
      <c r="R158" s="192">
        <f t="shared" si="6"/>
        <v>176</v>
      </c>
      <c r="S158" s="192">
        <f t="shared" si="6"/>
        <v>1153</v>
      </c>
      <c r="T158" s="192">
        <f t="shared" si="6"/>
        <v>138</v>
      </c>
      <c r="U158" s="192">
        <f t="shared" si="6"/>
        <v>3897</v>
      </c>
      <c r="V158" s="192">
        <f t="shared" si="6"/>
        <v>0</v>
      </c>
      <c r="W158" s="192">
        <f t="shared" si="6"/>
        <v>2412</v>
      </c>
      <c r="X158" s="192">
        <f t="shared" si="6"/>
        <v>5055</v>
      </c>
      <c r="Y158" s="192">
        <f t="shared" si="6"/>
        <v>0</v>
      </c>
      <c r="Z158" s="192">
        <f t="shared" si="6"/>
        <v>0</v>
      </c>
      <c r="AA158" s="192">
        <f t="shared" si="6"/>
        <v>0</v>
      </c>
      <c r="AB158" s="192">
        <f t="shared" si="6"/>
        <v>0</v>
      </c>
      <c r="AC158" s="192">
        <f t="shared" si="6"/>
        <v>30</v>
      </c>
      <c r="AD158" s="192">
        <f t="shared" si="6"/>
        <v>0</v>
      </c>
      <c r="AE158" s="192">
        <f t="shared" si="6"/>
        <v>102</v>
      </c>
      <c r="AF158" s="192">
        <f t="shared" si="6"/>
        <v>18</v>
      </c>
      <c r="AG158" s="192">
        <f t="shared" si="6"/>
        <v>1070</v>
      </c>
      <c r="AH158" s="193">
        <f t="shared" si="6"/>
        <v>0</v>
      </c>
      <c r="AI158" s="298">
        <f t="shared" ref="AI158" si="7">SUM(D158:AH158)</f>
        <v>19560</v>
      </c>
      <c r="AJ158" s="370">
        <f>SUM(AJ13:AJ157)</f>
        <v>12556</v>
      </c>
      <c r="AK158" s="234">
        <f t="shared" si="4"/>
        <v>2.6218417206097304</v>
      </c>
    </row>
    <row r="159" spans="1:38" x14ac:dyDescent="0.2">
      <c r="A159" s="154"/>
      <c r="B159" s="154"/>
    </row>
    <row r="160" spans="1:38" x14ac:dyDescent="0.2">
      <c r="A160" s="154"/>
      <c r="B160" s="154"/>
      <c r="C160" s="194" t="s">
        <v>18</v>
      </c>
    </row>
    <row r="161" spans="1:34" x14ac:dyDescent="0.2">
      <c r="A161" s="154"/>
      <c r="B161" s="154"/>
    </row>
    <row r="162" spans="1:34" x14ac:dyDescent="0.2">
      <c r="A162" s="154"/>
      <c r="B162" s="154"/>
    </row>
    <row r="163" spans="1:34" x14ac:dyDescent="0.2">
      <c r="A163" s="154"/>
      <c r="B163" s="154"/>
    </row>
    <row r="164" spans="1:34" x14ac:dyDescent="0.2">
      <c r="A164" s="195"/>
      <c r="B164" s="195"/>
      <c r="C164" s="196"/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  <c r="Q164" s="197"/>
      <c r="R164" s="197"/>
      <c r="S164" s="197"/>
      <c r="T164" s="197"/>
      <c r="U164" s="197"/>
      <c r="V164" s="197"/>
      <c r="W164" s="197"/>
      <c r="X164" s="197"/>
      <c r="AA164" s="197"/>
      <c r="AB164" s="197"/>
      <c r="AC164" s="197"/>
      <c r="AF164" s="197"/>
      <c r="AG164" s="197"/>
      <c r="AH164" s="197"/>
    </row>
    <row r="165" spans="1:34" x14ac:dyDescent="0.2">
      <c r="A165" s="156" t="s">
        <v>5</v>
      </c>
      <c r="C165" s="188"/>
      <c r="F165" s="154" t="s">
        <v>6</v>
      </c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AA165" s="163"/>
      <c r="AB165" s="163"/>
      <c r="AC165" s="163"/>
      <c r="AF165" s="163"/>
      <c r="AG165" s="163"/>
      <c r="AH165" s="163"/>
    </row>
    <row r="166" spans="1:34" x14ac:dyDescent="0.2">
      <c r="A166" s="154"/>
      <c r="B166" s="154"/>
    </row>
    <row r="167" spans="1:34" x14ac:dyDescent="0.2">
      <c r="A167" s="154"/>
      <c r="B167" s="154"/>
    </row>
    <row r="168" spans="1:34" x14ac:dyDescent="0.2">
      <c r="A168" s="154"/>
      <c r="B168" s="154"/>
    </row>
    <row r="169" spans="1:34" x14ac:dyDescent="0.2">
      <c r="A169" s="195"/>
      <c r="B169" s="195"/>
      <c r="C169" s="196"/>
    </row>
    <row r="170" spans="1:34" x14ac:dyDescent="0.2">
      <c r="A170" s="156" t="s">
        <v>4</v>
      </c>
      <c r="C170" s="188"/>
    </row>
    <row r="171" spans="1:34" x14ac:dyDescent="0.2">
      <c r="A171" s="154"/>
      <c r="B171" s="154"/>
      <c r="F171" s="198" t="s">
        <v>151</v>
      </c>
    </row>
    <row r="172" spans="1:34" x14ac:dyDescent="0.2">
      <c r="A172" s="154"/>
      <c r="B172" s="154"/>
    </row>
    <row r="173" spans="1:34" x14ac:dyDescent="0.2">
      <c r="A173" s="154"/>
      <c r="B173" s="154"/>
      <c r="D173" s="156" t="s">
        <v>19</v>
      </c>
      <c r="F173" s="156" t="s">
        <v>134</v>
      </c>
      <c r="O173" s="156" t="s">
        <v>165</v>
      </c>
      <c r="Q173" s="156" t="s">
        <v>145</v>
      </c>
      <c r="Y173" s="199" t="s">
        <v>130</v>
      </c>
      <c r="Z173" s="155" t="s">
        <v>131</v>
      </c>
    </row>
    <row r="174" spans="1:34" x14ac:dyDescent="0.2">
      <c r="A174" s="154"/>
      <c r="B174" s="154"/>
      <c r="D174" s="156" t="s">
        <v>158</v>
      </c>
      <c r="F174" s="156" t="s">
        <v>180</v>
      </c>
      <c r="O174" s="156" t="s">
        <v>53</v>
      </c>
      <c r="Q174" s="156" t="s">
        <v>54</v>
      </c>
      <c r="Y174" s="156" t="s">
        <v>122</v>
      </c>
      <c r="Z174" s="156" t="s">
        <v>123</v>
      </c>
    </row>
    <row r="175" spans="1:34" x14ac:dyDescent="0.2">
      <c r="A175" s="154"/>
      <c r="B175" s="154"/>
      <c r="D175" s="156" t="s">
        <v>20</v>
      </c>
      <c r="F175" s="156" t="s">
        <v>108</v>
      </c>
      <c r="O175" s="156" t="s">
        <v>21</v>
      </c>
      <c r="Q175" s="156" t="s">
        <v>120</v>
      </c>
      <c r="Y175" s="156" t="s">
        <v>125</v>
      </c>
      <c r="Z175" s="156" t="s">
        <v>126</v>
      </c>
      <c r="AA175" s="155"/>
    </row>
    <row r="176" spans="1:34" x14ac:dyDescent="0.2">
      <c r="A176" s="154"/>
      <c r="B176" s="154"/>
      <c r="D176" s="156" t="s">
        <v>135</v>
      </c>
      <c r="F176" s="156" t="s">
        <v>136</v>
      </c>
      <c r="O176" s="156" t="s">
        <v>29</v>
      </c>
      <c r="Q176" s="156" t="s">
        <v>30</v>
      </c>
      <c r="Y176" s="156" t="s">
        <v>127</v>
      </c>
      <c r="Z176" s="156" t="s">
        <v>128</v>
      </c>
      <c r="AA176" s="155"/>
    </row>
    <row r="177" spans="1:26" x14ac:dyDescent="0.2">
      <c r="A177" s="154"/>
      <c r="B177" s="154"/>
      <c r="D177" s="156" t="s">
        <v>107</v>
      </c>
      <c r="F177" s="156" t="s">
        <v>137</v>
      </c>
      <c r="O177" s="156" t="s">
        <v>22</v>
      </c>
      <c r="Q177" s="156" t="s">
        <v>23</v>
      </c>
      <c r="Y177" s="156" t="s">
        <v>156</v>
      </c>
      <c r="Z177" s="156" t="s">
        <v>157</v>
      </c>
    </row>
    <row r="178" spans="1:26" x14ac:dyDescent="0.2">
      <c r="A178" s="154"/>
      <c r="B178" s="154"/>
      <c r="D178" s="156" t="s">
        <v>138</v>
      </c>
      <c r="F178" s="156" t="s">
        <v>139</v>
      </c>
      <c r="O178" s="156" t="s">
        <v>146</v>
      </c>
      <c r="Q178" s="156" t="s">
        <v>149</v>
      </c>
      <c r="Y178" s="156" t="s">
        <v>166</v>
      </c>
      <c r="Z178" s="156" t="s">
        <v>167</v>
      </c>
    </row>
    <row r="179" spans="1:26" x14ac:dyDescent="0.2">
      <c r="A179" s="154"/>
      <c r="B179" s="154"/>
      <c r="D179" s="156" t="s">
        <v>140</v>
      </c>
      <c r="F179" s="156" t="s">
        <v>141</v>
      </c>
      <c r="O179" s="156" t="s">
        <v>147</v>
      </c>
      <c r="Q179" s="156" t="s">
        <v>148</v>
      </c>
      <c r="Y179" s="156" t="s">
        <v>169</v>
      </c>
      <c r="Z179" s="156" t="s">
        <v>170</v>
      </c>
    </row>
    <row r="180" spans="1:26" x14ac:dyDescent="0.2">
      <c r="A180" s="154"/>
      <c r="B180" s="154"/>
      <c r="D180" s="156" t="s">
        <v>142</v>
      </c>
      <c r="F180" s="156" t="s">
        <v>143</v>
      </c>
      <c r="O180" s="156" t="s">
        <v>25</v>
      </c>
      <c r="Q180" s="156" t="s">
        <v>28</v>
      </c>
      <c r="Y180" s="156" t="s">
        <v>172</v>
      </c>
      <c r="Z180" s="156" t="s">
        <v>173</v>
      </c>
    </row>
    <row r="181" spans="1:26" x14ac:dyDescent="0.2">
      <c r="A181" s="154"/>
      <c r="B181" s="154"/>
      <c r="D181" s="156" t="s">
        <v>115</v>
      </c>
      <c r="F181" s="156" t="s">
        <v>116</v>
      </c>
      <c r="O181" s="156" t="s">
        <v>159</v>
      </c>
      <c r="Q181" s="156" t="s">
        <v>160</v>
      </c>
    </row>
    <row r="182" spans="1:26" x14ac:dyDescent="0.2">
      <c r="A182" s="154"/>
      <c r="B182" s="154"/>
      <c r="D182" s="156" t="s">
        <v>114</v>
      </c>
      <c r="F182" s="156" t="s">
        <v>144</v>
      </c>
      <c r="O182" s="156" t="s">
        <v>26</v>
      </c>
      <c r="Q182" s="156" t="s">
        <v>150</v>
      </c>
      <c r="R182" s="416"/>
      <c r="S182" s="416"/>
      <c r="T182" s="416"/>
      <c r="U182" s="416"/>
      <c r="V182" s="416"/>
    </row>
    <row r="183" spans="1:26" x14ac:dyDescent="0.2">
      <c r="A183" s="154"/>
      <c r="B183" s="154"/>
      <c r="D183" s="156" t="s">
        <v>118</v>
      </c>
      <c r="F183" s="156" t="s">
        <v>119</v>
      </c>
      <c r="O183" s="156" t="s">
        <v>24</v>
      </c>
      <c r="Q183" s="156" t="s">
        <v>27</v>
      </c>
    </row>
    <row r="184" spans="1:26" x14ac:dyDescent="0.2">
      <c r="A184" s="154"/>
      <c r="B184" s="154"/>
      <c r="D184" s="156" t="s">
        <v>182</v>
      </c>
      <c r="F184" s="156" t="s">
        <v>184</v>
      </c>
    </row>
  </sheetData>
  <autoFilter ref="A12:AL158" xr:uid="{00000000-0009-0000-0000-000009000000}"/>
  <mergeCells count="25">
    <mergeCell ref="AC31:AH31"/>
    <mergeCell ref="A5:D5"/>
    <mergeCell ref="Y5:AA5"/>
    <mergeCell ref="A6:D6"/>
    <mergeCell ref="Y6:AA6"/>
    <mergeCell ref="A7:D7"/>
    <mergeCell ref="Y7:AA7"/>
    <mergeCell ref="A9:C9"/>
    <mergeCell ref="Y9:AA9"/>
    <mergeCell ref="AD15:AH15"/>
    <mergeCell ref="AC17:AH17"/>
    <mergeCell ref="AC30:AH30"/>
    <mergeCell ref="A158:C158"/>
    <mergeCell ref="AB37:AH37"/>
    <mergeCell ref="AC39:AH39"/>
    <mergeCell ref="AC41:AH41"/>
    <mergeCell ref="AC46:AH46"/>
    <mergeCell ref="AC56:AH56"/>
    <mergeCell ref="AC68:AH68"/>
    <mergeCell ref="R182:V182"/>
    <mergeCell ref="AB75:AH75"/>
    <mergeCell ref="AA78:AG78"/>
    <mergeCell ref="AA81:AF81"/>
    <mergeCell ref="AB87:AH87"/>
    <mergeCell ref="AB101:AG101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179"/>
  <sheetViews>
    <sheetView topLeftCell="A7" workbookViewId="0">
      <selection activeCell="AL151" sqref="AL151:AL152"/>
    </sheetView>
  </sheetViews>
  <sheetFormatPr baseColWidth="10" defaultColWidth="11.42578125" defaultRowHeight="12.75" x14ac:dyDescent="0.2"/>
  <cols>
    <col min="1" max="1" width="4.7109375" style="156" customWidth="1"/>
    <col min="2" max="2" width="19.42578125" style="156" customWidth="1"/>
    <col min="3" max="3" width="39" style="155" customWidth="1"/>
    <col min="4" max="4" width="6.7109375" style="156" customWidth="1"/>
    <col min="5" max="5" width="4.7109375" style="156" customWidth="1"/>
    <col min="6" max="6" width="8.7109375" style="156" customWidth="1"/>
    <col min="7" max="7" width="6.7109375" style="156" customWidth="1"/>
    <col min="8" max="11" width="4.7109375" style="156" customWidth="1"/>
    <col min="12" max="12" width="6.42578125" style="156" customWidth="1"/>
    <col min="13" max="16" width="4.7109375" style="156" customWidth="1"/>
    <col min="17" max="17" width="7.28515625" style="156" customWidth="1"/>
    <col min="18" max="24" width="7" style="156" customWidth="1"/>
    <col min="25" max="30" width="4.7109375" style="156" customWidth="1"/>
    <col min="31" max="31" width="6.42578125" style="156" customWidth="1"/>
    <col min="32" max="32" width="4.7109375" style="156" customWidth="1"/>
    <col min="33" max="33" width="7.42578125" style="156" customWidth="1"/>
    <col min="34" max="34" width="4.7109375" style="156" customWidth="1"/>
    <col min="35" max="35" width="9.85546875" style="156" customWidth="1"/>
    <col min="36" max="37" width="11.42578125" style="156"/>
    <col min="38" max="38" width="24" style="156" customWidth="1"/>
    <col min="39" max="16384" width="11.42578125" style="156"/>
  </cols>
  <sheetData>
    <row r="1" spans="1:38" x14ac:dyDescent="0.2">
      <c r="A1" s="154"/>
      <c r="B1" s="154"/>
    </row>
    <row r="2" spans="1:38" x14ac:dyDescent="0.2">
      <c r="A2" s="157"/>
      <c r="B2" s="157"/>
      <c r="C2" s="158"/>
      <c r="E2" s="159"/>
      <c r="F2" s="159"/>
      <c r="G2" s="159"/>
      <c r="H2" s="159"/>
      <c r="I2" s="159"/>
      <c r="J2" s="157" t="s">
        <v>7</v>
      </c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8" x14ac:dyDescent="0.2">
      <c r="A3" s="154"/>
      <c r="B3" s="154"/>
    </row>
    <row r="4" spans="1:38" x14ac:dyDescent="0.2">
      <c r="A4" s="154"/>
      <c r="B4" s="154"/>
    </row>
    <row r="5" spans="1:38" x14ac:dyDescent="0.2">
      <c r="A5" s="408" t="s">
        <v>101</v>
      </c>
      <c r="B5" s="408"/>
      <c r="C5" s="408"/>
      <c r="D5" s="408"/>
      <c r="U5" s="160" t="s">
        <v>0</v>
      </c>
      <c r="V5" s="161"/>
      <c r="W5" s="161"/>
      <c r="X5" s="162"/>
      <c r="Y5" s="409" t="s">
        <v>102</v>
      </c>
      <c r="Z5" s="409"/>
      <c r="AA5" s="409"/>
      <c r="AB5" s="163"/>
      <c r="AC5" s="163"/>
      <c r="AD5" s="163"/>
      <c r="AE5" s="163"/>
      <c r="AF5" s="163"/>
      <c r="AG5" s="163"/>
    </row>
    <row r="6" spans="1:38" x14ac:dyDescent="0.2">
      <c r="A6" s="408" t="s">
        <v>100</v>
      </c>
      <c r="B6" s="408"/>
      <c r="C6" s="408"/>
      <c r="D6" s="408"/>
      <c r="U6" s="160" t="s">
        <v>1</v>
      </c>
      <c r="V6" s="161"/>
      <c r="W6" s="161"/>
      <c r="X6" s="162"/>
      <c r="Y6" s="409" t="s">
        <v>104</v>
      </c>
      <c r="Z6" s="409"/>
      <c r="AA6" s="409"/>
      <c r="AB6" s="163"/>
      <c r="AC6" s="163"/>
      <c r="AD6" s="163"/>
      <c r="AE6" s="163"/>
      <c r="AF6" s="163"/>
      <c r="AG6" s="163"/>
    </row>
    <row r="7" spans="1:38" x14ac:dyDescent="0.2">
      <c r="A7" s="408" t="s">
        <v>543</v>
      </c>
      <c r="B7" s="408"/>
      <c r="C7" s="408"/>
      <c r="D7" s="408"/>
      <c r="U7" s="160" t="s">
        <v>8</v>
      </c>
      <c r="V7" s="161"/>
      <c r="W7" s="161"/>
      <c r="X7" s="162"/>
      <c r="Y7" s="409"/>
      <c r="Z7" s="409"/>
      <c r="AA7" s="409"/>
      <c r="AB7" s="163"/>
      <c r="AC7" s="163"/>
      <c r="AD7" s="163"/>
      <c r="AE7" s="163"/>
      <c r="AF7" s="163"/>
      <c r="AG7" s="163"/>
    </row>
    <row r="8" spans="1:38" x14ac:dyDescent="0.2">
      <c r="A8" s="157"/>
      <c r="B8" s="157"/>
      <c r="U8" s="164"/>
      <c r="V8" s="164"/>
      <c r="W8" s="164"/>
      <c r="X8" s="165"/>
    </row>
    <row r="9" spans="1:38" x14ac:dyDescent="0.2">
      <c r="A9" s="410" t="s">
        <v>283</v>
      </c>
      <c r="B9" s="411"/>
      <c r="C9" s="412"/>
      <c r="U9" s="160" t="s">
        <v>3</v>
      </c>
      <c r="V9" s="161"/>
      <c r="W9" s="161"/>
      <c r="X9" s="162"/>
      <c r="Y9" s="409" t="s">
        <v>544</v>
      </c>
      <c r="Z9" s="409"/>
      <c r="AA9" s="409"/>
    </row>
    <row r="10" spans="1:38" x14ac:dyDescent="0.2">
      <c r="A10" s="154"/>
      <c r="B10" s="154"/>
    </row>
    <row r="11" spans="1:38" ht="13.5" thickBot="1" x14ac:dyDescent="0.25">
      <c r="A11" s="154"/>
      <c r="B11" s="154"/>
    </row>
    <row r="12" spans="1:38" ht="51.75" thickBot="1" x14ac:dyDescent="0.25">
      <c r="A12" s="166" t="s">
        <v>9</v>
      </c>
      <c r="B12" s="225" t="s">
        <v>236</v>
      </c>
      <c r="C12" s="226" t="s">
        <v>10</v>
      </c>
      <c r="D12" s="227" t="s">
        <v>181</v>
      </c>
      <c r="E12" s="170" t="s">
        <v>171</v>
      </c>
      <c r="F12" s="170" t="s">
        <v>179</v>
      </c>
      <c r="G12" s="170" t="s">
        <v>11</v>
      </c>
      <c r="H12" s="170" t="s">
        <v>105</v>
      </c>
      <c r="I12" s="170" t="s">
        <v>174</v>
      </c>
      <c r="J12" s="170" t="s">
        <v>109</v>
      </c>
      <c r="K12" s="170" t="s">
        <v>110</v>
      </c>
      <c r="L12" s="170" t="s">
        <v>111</v>
      </c>
      <c r="M12" s="170" t="s">
        <v>112</v>
      </c>
      <c r="N12" s="170" t="s">
        <v>113</v>
      </c>
      <c r="O12" s="170" t="s">
        <v>117</v>
      </c>
      <c r="P12" s="170" t="s">
        <v>106</v>
      </c>
      <c r="Q12" s="170" t="s">
        <v>183</v>
      </c>
      <c r="R12" s="170" t="s">
        <v>164</v>
      </c>
      <c r="S12" s="170" t="s">
        <v>55</v>
      </c>
      <c r="T12" s="170" t="s">
        <v>12</v>
      </c>
      <c r="U12" s="170" t="s">
        <v>14</v>
      </c>
      <c r="V12" s="170" t="s">
        <v>13</v>
      </c>
      <c r="W12" s="170" t="s">
        <v>132</v>
      </c>
      <c r="X12" s="170" t="s">
        <v>133</v>
      </c>
      <c r="Y12" s="170" t="s">
        <v>15</v>
      </c>
      <c r="Z12" s="170" t="s">
        <v>16</v>
      </c>
      <c r="AA12" s="170" t="s">
        <v>56</v>
      </c>
      <c r="AB12" s="171" t="s">
        <v>155</v>
      </c>
      <c r="AC12" s="171" t="s">
        <v>17</v>
      </c>
      <c r="AD12" s="171" t="s">
        <v>129</v>
      </c>
      <c r="AE12" s="170" t="s">
        <v>121</v>
      </c>
      <c r="AF12" s="170" t="s">
        <v>124</v>
      </c>
      <c r="AG12" s="172" t="s">
        <v>168</v>
      </c>
      <c r="AH12" s="172" t="s">
        <v>175</v>
      </c>
      <c r="AI12" s="240" t="s">
        <v>51</v>
      </c>
      <c r="AJ12" s="235" t="s">
        <v>38</v>
      </c>
      <c r="AK12" s="228" t="s">
        <v>52</v>
      </c>
      <c r="AL12" s="40" t="s">
        <v>215</v>
      </c>
    </row>
    <row r="13" spans="1:38" ht="14.25" customHeight="1" x14ac:dyDescent="0.2">
      <c r="A13" s="181">
        <v>1</v>
      </c>
      <c r="B13" s="319" t="s">
        <v>256</v>
      </c>
      <c r="C13" s="34" t="s">
        <v>59</v>
      </c>
      <c r="D13" s="223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>
        <f>1*6</f>
        <v>6</v>
      </c>
      <c r="T13" s="142"/>
      <c r="U13" s="142"/>
      <c r="V13" s="142"/>
      <c r="W13" s="142">
        <f>8*12</f>
        <v>96</v>
      </c>
      <c r="X13" s="142">
        <f>4*12</f>
        <v>48</v>
      </c>
      <c r="Y13" s="142"/>
      <c r="Z13" s="142"/>
      <c r="AA13" s="142"/>
      <c r="AB13" s="142"/>
      <c r="AC13" s="142"/>
      <c r="AD13" s="142"/>
      <c r="AE13" s="142"/>
      <c r="AF13" s="142"/>
      <c r="AG13" s="142"/>
      <c r="AH13" s="184"/>
      <c r="AI13" s="201">
        <f t="shared" ref="AI13:AI76" si="0">SUM(D13:AH13)</f>
        <v>150</v>
      </c>
      <c r="AJ13" s="237">
        <v>0</v>
      </c>
      <c r="AK13" s="297" t="e">
        <f t="shared" ref="AK13:AK76" si="1">+AJ13/D13</f>
        <v>#DIV/0!</v>
      </c>
      <c r="AL13" s="110" t="s">
        <v>216</v>
      </c>
    </row>
    <row r="14" spans="1:38" ht="14.25" customHeight="1" x14ac:dyDescent="0.2">
      <c r="A14" s="174">
        <v>2</v>
      </c>
      <c r="B14" s="231" t="s">
        <v>372</v>
      </c>
      <c r="C14" s="34" t="s">
        <v>60</v>
      </c>
      <c r="D14" s="223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>
        <f>1*6</f>
        <v>6</v>
      </c>
      <c r="V14" s="142"/>
      <c r="W14" s="142">
        <f>8*12</f>
        <v>96</v>
      </c>
      <c r="X14" s="142">
        <f>4*12</f>
        <v>48</v>
      </c>
      <c r="Y14" s="142"/>
      <c r="Z14" s="142"/>
      <c r="AA14" s="142"/>
      <c r="AB14" s="142"/>
      <c r="AC14" s="142"/>
      <c r="AD14" s="142"/>
      <c r="AE14" s="142"/>
      <c r="AF14" s="142"/>
      <c r="AG14" s="142"/>
      <c r="AH14" s="184"/>
      <c r="AI14" s="201">
        <f t="shared" si="0"/>
        <v>150</v>
      </c>
      <c r="AJ14" s="237">
        <v>0</v>
      </c>
      <c r="AK14" s="211" t="e">
        <f t="shared" si="1"/>
        <v>#DIV/0!</v>
      </c>
      <c r="AL14" s="110" t="s">
        <v>216</v>
      </c>
    </row>
    <row r="15" spans="1:38" ht="14.25" customHeight="1" x14ac:dyDescent="0.2">
      <c r="A15" s="181">
        <v>3</v>
      </c>
      <c r="B15" s="231" t="s">
        <v>373</v>
      </c>
      <c r="C15" s="34" t="s">
        <v>61</v>
      </c>
      <c r="D15" s="223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>
        <f>8*6</f>
        <v>48</v>
      </c>
      <c r="V15" s="142"/>
      <c r="W15" s="142">
        <f>4*12</f>
        <v>48</v>
      </c>
      <c r="X15" s="142">
        <f>4*12</f>
        <v>48</v>
      </c>
      <c r="Y15" s="142"/>
      <c r="Z15" s="142"/>
      <c r="AA15" s="142"/>
      <c r="AB15" s="142"/>
      <c r="AC15" s="142"/>
      <c r="AD15" s="142"/>
      <c r="AE15" s="142"/>
      <c r="AF15" s="142">
        <f>1*6</f>
        <v>6</v>
      </c>
      <c r="AG15" s="142"/>
      <c r="AH15" s="184"/>
      <c r="AI15" s="201">
        <f t="shared" si="0"/>
        <v>150</v>
      </c>
      <c r="AJ15" s="237">
        <v>0</v>
      </c>
      <c r="AK15" s="211" t="e">
        <f t="shared" si="1"/>
        <v>#DIV/0!</v>
      </c>
      <c r="AL15" s="110" t="s">
        <v>216</v>
      </c>
    </row>
    <row r="16" spans="1:38" ht="14.25" customHeight="1" x14ac:dyDescent="0.2">
      <c r="A16" s="181">
        <v>4</v>
      </c>
      <c r="B16" s="231" t="s">
        <v>373</v>
      </c>
      <c r="C16" s="34" t="s">
        <v>62</v>
      </c>
      <c r="D16" s="223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>
        <f>6*12</f>
        <v>72</v>
      </c>
      <c r="Y16" s="142"/>
      <c r="Z16" s="142"/>
      <c r="AA16" s="142"/>
      <c r="AB16" s="142"/>
      <c r="AC16" s="142"/>
      <c r="AD16" s="142"/>
      <c r="AE16" s="142"/>
      <c r="AF16" s="142"/>
      <c r="AG16" s="142"/>
      <c r="AH16" s="184"/>
      <c r="AI16" s="201">
        <f t="shared" si="0"/>
        <v>72</v>
      </c>
      <c r="AJ16" s="237">
        <v>0</v>
      </c>
      <c r="AK16" s="211" t="e">
        <f t="shared" si="1"/>
        <v>#DIV/0!</v>
      </c>
      <c r="AL16" s="110" t="s">
        <v>216</v>
      </c>
    </row>
    <row r="17" spans="1:38" ht="14.25" customHeight="1" x14ac:dyDescent="0.2">
      <c r="A17" s="174">
        <v>5</v>
      </c>
      <c r="B17" s="231" t="s">
        <v>373</v>
      </c>
      <c r="C17" s="34" t="s">
        <v>63</v>
      </c>
      <c r="D17" s="223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>
        <f>2*12</f>
        <v>24</v>
      </c>
      <c r="X17" s="142">
        <f>5*12</f>
        <v>60</v>
      </c>
      <c r="Y17" s="142"/>
      <c r="Z17" s="142"/>
      <c r="AA17" s="142"/>
      <c r="AB17" s="142"/>
      <c r="AC17" s="430" t="s">
        <v>509</v>
      </c>
      <c r="AD17" s="428"/>
      <c r="AE17" s="428"/>
      <c r="AF17" s="428"/>
      <c r="AG17" s="428"/>
      <c r="AH17" s="428"/>
      <c r="AI17" s="201">
        <f t="shared" si="0"/>
        <v>84</v>
      </c>
      <c r="AJ17" s="237">
        <v>0</v>
      </c>
      <c r="AK17" s="211" t="e">
        <f t="shared" si="1"/>
        <v>#DIV/0!</v>
      </c>
      <c r="AL17" s="110" t="s">
        <v>216</v>
      </c>
    </row>
    <row r="18" spans="1:38" ht="14.25" customHeight="1" x14ac:dyDescent="0.2">
      <c r="A18" s="181">
        <v>6</v>
      </c>
      <c r="B18" s="231" t="s">
        <v>373</v>
      </c>
      <c r="C18" s="34" t="s">
        <v>64</v>
      </c>
      <c r="D18" s="223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>
        <f>9*6</f>
        <v>54</v>
      </c>
      <c r="V18" s="142"/>
      <c r="W18" s="142">
        <f>2*12</f>
        <v>24</v>
      </c>
      <c r="X18" s="142">
        <f>6*12</f>
        <v>72</v>
      </c>
      <c r="Y18" s="142"/>
      <c r="Z18" s="142"/>
      <c r="AA18" s="142"/>
      <c r="AB18" s="142"/>
      <c r="AC18" s="142"/>
      <c r="AD18" s="142"/>
      <c r="AE18" s="142"/>
      <c r="AF18" s="142"/>
      <c r="AG18" s="142"/>
      <c r="AH18" s="184"/>
      <c r="AI18" s="201">
        <f t="shared" si="0"/>
        <v>150</v>
      </c>
      <c r="AJ18" s="237">
        <v>0</v>
      </c>
      <c r="AK18" s="211" t="e">
        <f t="shared" si="1"/>
        <v>#DIV/0!</v>
      </c>
      <c r="AL18" s="110" t="s">
        <v>216</v>
      </c>
    </row>
    <row r="19" spans="1:38" ht="14.25" customHeight="1" x14ac:dyDescent="0.2">
      <c r="A19" s="181">
        <v>7</v>
      </c>
      <c r="B19" s="231" t="s">
        <v>240</v>
      </c>
      <c r="C19" s="34" t="s">
        <v>65</v>
      </c>
      <c r="D19" s="223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>
        <f>7*6</f>
        <v>42</v>
      </c>
      <c r="V19" s="142"/>
      <c r="W19" s="142">
        <f>1*12</f>
        <v>12</v>
      </c>
      <c r="X19" s="142">
        <f>8*12</f>
        <v>96</v>
      </c>
      <c r="Y19" s="142"/>
      <c r="Z19" s="142"/>
      <c r="AA19" s="142"/>
      <c r="AB19" s="142"/>
      <c r="AC19" s="142"/>
      <c r="AD19" s="142"/>
      <c r="AE19" s="142"/>
      <c r="AF19" s="142"/>
      <c r="AG19" s="142"/>
      <c r="AH19" s="184"/>
      <c r="AI19" s="201">
        <f t="shared" si="0"/>
        <v>150</v>
      </c>
      <c r="AJ19" s="237">
        <v>15</v>
      </c>
      <c r="AK19" s="211" t="e">
        <f t="shared" si="1"/>
        <v>#DIV/0!</v>
      </c>
      <c r="AL19" s="110" t="s">
        <v>216</v>
      </c>
    </row>
    <row r="20" spans="1:38" ht="14.25" customHeight="1" x14ac:dyDescent="0.2">
      <c r="A20" s="174">
        <v>8</v>
      </c>
      <c r="B20" s="231" t="s">
        <v>240</v>
      </c>
      <c r="C20" s="34" t="s">
        <v>66</v>
      </c>
      <c r="D20" s="223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>
        <f>9*6</f>
        <v>54</v>
      </c>
      <c r="V20" s="142"/>
      <c r="W20" s="142">
        <f>1*12</f>
        <v>12</v>
      </c>
      <c r="X20" s="142">
        <f>7*12</f>
        <v>84</v>
      </c>
      <c r="Y20" s="142"/>
      <c r="Z20" s="142"/>
      <c r="AA20" s="277"/>
      <c r="AB20" s="142"/>
      <c r="AC20" s="142"/>
      <c r="AD20" s="142"/>
      <c r="AE20" s="142"/>
      <c r="AF20" s="142"/>
      <c r="AG20" s="142"/>
      <c r="AH20" s="184"/>
      <c r="AI20" s="201">
        <f t="shared" si="0"/>
        <v>150</v>
      </c>
      <c r="AJ20" s="237">
        <v>0</v>
      </c>
      <c r="AK20" s="211" t="e">
        <f t="shared" si="1"/>
        <v>#DIV/0!</v>
      </c>
      <c r="AL20" s="110" t="s">
        <v>216</v>
      </c>
    </row>
    <row r="21" spans="1:38" ht="14.25" customHeight="1" x14ac:dyDescent="0.2">
      <c r="A21" s="181">
        <v>9</v>
      </c>
      <c r="B21" s="231" t="s">
        <v>240</v>
      </c>
      <c r="C21" s="34" t="s">
        <v>67</v>
      </c>
      <c r="D21" s="223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>
        <f>9*6</f>
        <v>54</v>
      </c>
      <c r="V21" s="142"/>
      <c r="W21" s="142">
        <f>3*12</f>
        <v>36</v>
      </c>
      <c r="X21" s="142">
        <f>5*12</f>
        <v>60</v>
      </c>
      <c r="Y21" s="142"/>
      <c r="Z21" s="142"/>
      <c r="AA21" s="142"/>
      <c r="AB21" s="142"/>
      <c r="AC21" s="142"/>
      <c r="AD21" s="142"/>
      <c r="AE21" s="142"/>
      <c r="AF21" s="142"/>
      <c r="AG21" s="142"/>
      <c r="AH21" s="184"/>
      <c r="AI21" s="201">
        <f t="shared" si="0"/>
        <v>150</v>
      </c>
      <c r="AJ21" s="237">
        <v>0</v>
      </c>
      <c r="AK21" s="211" t="e">
        <f t="shared" si="1"/>
        <v>#DIV/0!</v>
      </c>
      <c r="AL21" s="110" t="s">
        <v>216</v>
      </c>
    </row>
    <row r="22" spans="1:38" ht="14.25" customHeight="1" x14ac:dyDescent="0.2">
      <c r="A22" s="181">
        <v>10</v>
      </c>
      <c r="B22" s="231" t="s">
        <v>240</v>
      </c>
      <c r="C22" s="34" t="s">
        <v>68</v>
      </c>
      <c r="D22" s="223"/>
      <c r="E22" s="142"/>
      <c r="F22" s="142"/>
      <c r="G22" s="142"/>
      <c r="H22" s="142"/>
      <c r="I22" s="142"/>
      <c r="J22" s="142"/>
      <c r="K22" s="277"/>
      <c r="L22" s="142"/>
      <c r="M22" s="142"/>
      <c r="N22" s="142"/>
      <c r="O22" s="142"/>
      <c r="P22" s="142"/>
      <c r="Q22" s="142"/>
      <c r="R22" s="142"/>
      <c r="S22" s="277"/>
      <c r="T22" s="142"/>
      <c r="U22" s="142"/>
      <c r="V22" s="142"/>
      <c r="W22" s="142"/>
      <c r="X22" s="142"/>
      <c r="Y22" s="142"/>
      <c r="Z22" s="142"/>
      <c r="AA22" s="142"/>
      <c r="AB22" s="430" t="s">
        <v>530</v>
      </c>
      <c r="AC22" s="428"/>
      <c r="AD22" s="428"/>
      <c r="AE22" s="428"/>
      <c r="AF22" s="428"/>
      <c r="AG22" s="428"/>
      <c r="AH22" s="428"/>
      <c r="AI22" s="201">
        <f t="shared" si="0"/>
        <v>0</v>
      </c>
      <c r="AJ22" s="237">
        <v>0</v>
      </c>
      <c r="AK22" s="211" t="e">
        <f t="shared" si="1"/>
        <v>#DIV/0!</v>
      </c>
      <c r="AL22" s="110" t="s">
        <v>216</v>
      </c>
    </row>
    <row r="23" spans="1:38" ht="14.25" customHeight="1" x14ac:dyDescent="0.2">
      <c r="A23" s="174">
        <v>11</v>
      </c>
      <c r="B23" s="319" t="s">
        <v>240</v>
      </c>
      <c r="C23" s="34" t="s">
        <v>232</v>
      </c>
      <c r="D23" s="223">
        <f>3*4</f>
        <v>12</v>
      </c>
      <c r="E23" s="142"/>
      <c r="F23" s="142"/>
      <c r="G23" s="142">
        <f>3*4</f>
        <v>12</v>
      </c>
      <c r="H23" s="142"/>
      <c r="I23" s="142"/>
      <c r="J23" s="142"/>
      <c r="K23" s="277"/>
      <c r="L23" s="142"/>
      <c r="M23" s="142"/>
      <c r="N23" s="142"/>
      <c r="O23" s="142"/>
      <c r="P23" s="142"/>
      <c r="Q23" s="142"/>
      <c r="R23" s="142"/>
      <c r="S23" s="277"/>
      <c r="T23" s="142"/>
      <c r="U23" s="142">
        <f>9*6</f>
        <v>54</v>
      </c>
      <c r="V23" s="142"/>
      <c r="W23" s="142"/>
      <c r="X23" s="142">
        <f>5*12</f>
        <v>60</v>
      </c>
      <c r="Y23" s="142"/>
      <c r="Z23" s="142"/>
      <c r="AA23" s="142"/>
      <c r="AB23" s="142"/>
      <c r="AC23" s="142"/>
      <c r="AD23" s="142"/>
      <c r="AE23" s="142"/>
      <c r="AF23" s="142"/>
      <c r="AG23" s="142">
        <f>12</f>
        <v>12</v>
      </c>
      <c r="AH23" s="184"/>
      <c r="AI23" s="201">
        <f t="shared" si="0"/>
        <v>150</v>
      </c>
      <c r="AJ23" s="237">
        <v>27</v>
      </c>
      <c r="AK23" s="211">
        <f t="shared" si="1"/>
        <v>2.25</v>
      </c>
      <c r="AL23" s="110" t="s">
        <v>216</v>
      </c>
    </row>
    <row r="24" spans="1:38" ht="14.25" customHeight="1" x14ac:dyDescent="0.2">
      <c r="A24" s="181">
        <v>12</v>
      </c>
      <c r="B24" s="231" t="s">
        <v>287</v>
      </c>
      <c r="C24" s="34" t="s">
        <v>69</v>
      </c>
      <c r="D24" s="223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>
        <f>9*6</f>
        <v>54</v>
      </c>
      <c r="V24" s="142"/>
      <c r="W24" s="142">
        <f>2*12</f>
        <v>24</v>
      </c>
      <c r="X24" s="142">
        <f>6*12</f>
        <v>72</v>
      </c>
      <c r="Y24" s="142"/>
      <c r="Z24" s="142"/>
      <c r="AA24" s="142"/>
      <c r="AB24" s="142"/>
      <c r="AC24" s="142"/>
      <c r="AD24" s="142"/>
      <c r="AE24" s="142"/>
      <c r="AF24" s="142"/>
      <c r="AG24" s="142"/>
      <c r="AH24" s="184"/>
      <c r="AI24" s="201">
        <f t="shared" si="0"/>
        <v>150</v>
      </c>
      <c r="AJ24" s="237">
        <v>2</v>
      </c>
      <c r="AK24" s="211" t="e">
        <f t="shared" si="1"/>
        <v>#DIV/0!</v>
      </c>
      <c r="AL24" s="110" t="s">
        <v>216</v>
      </c>
    </row>
    <row r="25" spans="1:38" ht="14.25" customHeight="1" x14ac:dyDescent="0.2">
      <c r="A25" s="181">
        <v>13</v>
      </c>
      <c r="B25" s="319" t="s">
        <v>287</v>
      </c>
      <c r="C25" s="34" t="s">
        <v>70</v>
      </c>
      <c r="D25" s="223"/>
      <c r="E25" s="142"/>
      <c r="F25" s="142"/>
      <c r="G25" s="142">
        <v>8</v>
      </c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>
        <f>7*6</f>
        <v>42</v>
      </c>
      <c r="V25" s="142"/>
      <c r="W25" s="142">
        <f>2*12</f>
        <v>24</v>
      </c>
      <c r="X25" s="142">
        <f>6*12</f>
        <v>72</v>
      </c>
      <c r="Y25" s="142"/>
      <c r="Z25" s="142"/>
      <c r="AA25" s="142"/>
      <c r="AB25" s="142"/>
      <c r="AC25" s="142"/>
      <c r="AD25" s="142"/>
      <c r="AE25" s="142"/>
      <c r="AF25" s="142"/>
      <c r="AG25" s="142">
        <f>4</f>
        <v>4</v>
      </c>
      <c r="AH25" s="184"/>
      <c r="AI25" s="201">
        <f t="shared" si="0"/>
        <v>150</v>
      </c>
      <c r="AJ25" s="237">
        <v>4</v>
      </c>
      <c r="AK25" s="211" t="e">
        <f t="shared" si="1"/>
        <v>#DIV/0!</v>
      </c>
      <c r="AL25" s="110" t="s">
        <v>216</v>
      </c>
    </row>
    <row r="26" spans="1:38" ht="14.25" customHeight="1" x14ac:dyDescent="0.2">
      <c r="A26" s="174">
        <v>14</v>
      </c>
      <c r="B26" s="231" t="s">
        <v>287</v>
      </c>
      <c r="C26" s="34" t="s">
        <v>71</v>
      </c>
      <c r="D26" s="223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>
        <f>2*6</f>
        <v>12</v>
      </c>
      <c r="V26" s="142"/>
      <c r="W26" s="142"/>
      <c r="X26" s="142"/>
      <c r="Y26" s="142"/>
      <c r="Z26" s="142"/>
      <c r="AA26" s="142"/>
      <c r="AB26" s="430" t="s">
        <v>531</v>
      </c>
      <c r="AC26" s="428"/>
      <c r="AD26" s="428"/>
      <c r="AE26" s="428"/>
      <c r="AF26" s="428"/>
      <c r="AG26" s="428"/>
      <c r="AH26" s="428"/>
      <c r="AI26" s="201">
        <f t="shared" si="0"/>
        <v>12</v>
      </c>
      <c r="AJ26" s="237">
        <v>0</v>
      </c>
      <c r="AK26" s="211" t="e">
        <f t="shared" si="1"/>
        <v>#DIV/0!</v>
      </c>
      <c r="AL26" s="110" t="s">
        <v>216</v>
      </c>
    </row>
    <row r="27" spans="1:38" ht="14.25" customHeight="1" x14ac:dyDescent="0.2">
      <c r="A27" s="181">
        <v>15</v>
      </c>
      <c r="B27" s="231" t="s">
        <v>287</v>
      </c>
      <c r="C27" s="34" t="s">
        <v>72</v>
      </c>
      <c r="D27" s="223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430" t="s">
        <v>532</v>
      </c>
      <c r="AB27" s="428"/>
      <c r="AC27" s="428"/>
      <c r="AD27" s="428"/>
      <c r="AE27" s="428"/>
      <c r="AF27" s="428"/>
      <c r="AG27" s="428"/>
      <c r="AH27" s="428"/>
      <c r="AI27" s="201">
        <f t="shared" si="0"/>
        <v>0</v>
      </c>
      <c r="AJ27" s="237">
        <v>0</v>
      </c>
      <c r="AK27" s="211" t="e">
        <f t="shared" si="1"/>
        <v>#DIV/0!</v>
      </c>
      <c r="AL27" s="110" t="s">
        <v>216</v>
      </c>
    </row>
    <row r="28" spans="1:38" ht="14.25" customHeight="1" x14ac:dyDescent="0.2">
      <c r="A28" s="181">
        <v>16</v>
      </c>
      <c r="B28" s="231" t="s">
        <v>241</v>
      </c>
      <c r="C28" s="34" t="s">
        <v>73</v>
      </c>
      <c r="D28" s="223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>
        <f>5*6</f>
        <v>30</v>
      </c>
      <c r="V28" s="142"/>
      <c r="W28" s="142">
        <f>1*12</f>
        <v>12</v>
      </c>
      <c r="X28" s="142">
        <f>8*12</f>
        <v>96</v>
      </c>
      <c r="Y28" s="142"/>
      <c r="Z28" s="142"/>
      <c r="AA28" s="142"/>
      <c r="AB28" s="142"/>
      <c r="AC28" s="142"/>
      <c r="AD28" s="142"/>
      <c r="AE28" s="142"/>
      <c r="AF28" s="142"/>
      <c r="AG28" s="142">
        <f>12</f>
        <v>12</v>
      </c>
      <c r="AH28" s="184"/>
      <c r="AI28" s="201">
        <f t="shared" si="0"/>
        <v>150</v>
      </c>
      <c r="AJ28" s="237">
        <v>0</v>
      </c>
      <c r="AK28" s="211" t="e">
        <f t="shared" si="1"/>
        <v>#DIV/0!</v>
      </c>
      <c r="AL28" s="110" t="s">
        <v>216</v>
      </c>
    </row>
    <row r="29" spans="1:38" ht="14.25" customHeight="1" x14ac:dyDescent="0.2">
      <c r="A29" s="174">
        <v>17</v>
      </c>
      <c r="B29" s="231" t="s">
        <v>241</v>
      </c>
      <c r="C29" s="34" t="s">
        <v>74</v>
      </c>
      <c r="D29" s="223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>
        <f>7*6</f>
        <v>42</v>
      </c>
      <c r="V29" s="142"/>
      <c r="W29" s="142">
        <f>1*12</f>
        <v>12</v>
      </c>
      <c r="X29" s="142">
        <f>8*12</f>
        <v>96</v>
      </c>
      <c r="Y29" s="142"/>
      <c r="Z29" s="142"/>
      <c r="AA29" s="142"/>
      <c r="AB29" s="142"/>
      <c r="AC29" s="142"/>
      <c r="AD29" s="142"/>
      <c r="AE29" s="142"/>
      <c r="AF29" s="142"/>
      <c r="AG29" s="142"/>
      <c r="AH29" s="184"/>
      <c r="AI29" s="201">
        <f t="shared" si="0"/>
        <v>150</v>
      </c>
      <c r="AJ29" s="237">
        <v>0</v>
      </c>
      <c r="AK29" s="211" t="e">
        <f t="shared" si="1"/>
        <v>#DIV/0!</v>
      </c>
      <c r="AL29" s="110" t="s">
        <v>216</v>
      </c>
    </row>
    <row r="30" spans="1:38" ht="14.25" customHeight="1" x14ac:dyDescent="0.2">
      <c r="A30" s="181">
        <v>18</v>
      </c>
      <c r="B30" s="231" t="s">
        <v>373</v>
      </c>
      <c r="C30" s="34" t="s">
        <v>75</v>
      </c>
      <c r="D30" s="223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430" t="s">
        <v>533</v>
      </c>
      <c r="AD30" s="428"/>
      <c r="AE30" s="428"/>
      <c r="AF30" s="428"/>
      <c r="AG30" s="428"/>
      <c r="AH30" s="428"/>
      <c r="AI30" s="201">
        <f t="shared" si="0"/>
        <v>0</v>
      </c>
      <c r="AJ30" s="237">
        <v>0</v>
      </c>
      <c r="AK30" s="211" t="e">
        <f t="shared" si="1"/>
        <v>#DIV/0!</v>
      </c>
      <c r="AL30" s="110" t="s">
        <v>216</v>
      </c>
    </row>
    <row r="31" spans="1:38" ht="14.25" customHeight="1" x14ac:dyDescent="0.2">
      <c r="A31" s="181">
        <v>19</v>
      </c>
      <c r="B31" s="231" t="s">
        <v>241</v>
      </c>
      <c r="C31" s="186" t="s">
        <v>76</v>
      </c>
      <c r="D31" s="223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430" t="s">
        <v>511</v>
      </c>
      <c r="AD31" s="428"/>
      <c r="AE31" s="428"/>
      <c r="AF31" s="428"/>
      <c r="AG31" s="428"/>
      <c r="AH31" s="428"/>
      <c r="AI31" s="201">
        <f t="shared" si="0"/>
        <v>0</v>
      </c>
      <c r="AJ31" s="237">
        <v>0</v>
      </c>
      <c r="AK31" s="211" t="e">
        <f t="shared" si="1"/>
        <v>#DIV/0!</v>
      </c>
      <c r="AL31" s="110" t="s">
        <v>216</v>
      </c>
    </row>
    <row r="32" spans="1:38" ht="14.25" customHeight="1" x14ac:dyDescent="0.2">
      <c r="A32" s="174">
        <v>20</v>
      </c>
      <c r="B32" s="231" t="s">
        <v>240</v>
      </c>
      <c r="C32" s="34" t="s">
        <v>77</v>
      </c>
      <c r="D32" s="223"/>
      <c r="E32" s="142"/>
      <c r="F32" s="142"/>
      <c r="G32" s="142">
        <f>2*4</f>
        <v>8</v>
      </c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>
        <f>5*2</f>
        <v>10</v>
      </c>
      <c r="S32" s="142">
        <f>5*4</f>
        <v>20</v>
      </c>
      <c r="T32" s="142"/>
      <c r="U32" s="142">
        <f>2*6</f>
        <v>12</v>
      </c>
      <c r="V32" s="142"/>
      <c r="W32" s="142"/>
      <c r="X32" s="142">
        <f>8*12</f>
        <v>96</v>
      </c>
      <c r="Y32" s="142"/>
      <c r="Z32" s="142"/>
      <c r="AA32" s="142"/>
      <c r="AB32" s="142"/>
      <c r="AC32" s="142"/>
      <c r="AD32" s="142"/>
      <c r="AE32" s="142"/>
      <c r="AF32" s="142"/>
      <c r="AG32" s="142">
        <f>4</f>
        <v>4</v>
      </c>
      <c r="AH32" s="184"/>
      <c r="AI32" s="201">
        <f t="shared" si="0"/>
        <v>150</v>
      </c>
      <c r="AJ32" s="237">
        <v>0</v>
      </c>
      <c r="AK32" s="211" t="e">
        <f t="shared" si="1"/>
        <v>#DIV/0!</v>
      </c>
      <c r="AL32" s="110" t="s">
        <v>216</v>
      </c>
    </row>
    <row r="33" spans="1:38" ht="14.25" customHeight="1" x14ac:dyDescent="0.2">
      <c r="A33" s="181">
        <v>21</v>
      </c>
      <c r="B33" s="231" t="s">
        <v>240</v>
      </c>
      <c r="C33" s="34" t="s">
        <v>78</v>
      </c>
      <c r="D33" s="223">
        <f>5*4</f>
        <v>20</v>
      </c>
      <c r="E33" s="142"/>
      <c r="F33" s="142"/>
      <c r="G33" s="142">
        <f>4*4</f>
        <v>16</v>
      </c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>
        <f>4*6</f>
        <v>24</v>
      </c>
      <c r="V33" s="142"/>
      <c r="W33" s="142"/>
      <c r="X33" s="142">
        <f>6*12</f>
        <v>72</v>
      </c>
      <c r="Y33" s="142"/>
      <c r="Z33" s="142"/>
      <c r="AA33" s="142"/>
      <c r="AB33" s="142"/>
      <c r="AC33" s="142"/>
      <c r="AD33" s="142"/>
      <c r="AE33" s="142"/>
      <c r="AF33" s="142"/>
      <c r="AG33" s="142">
        <f>18</f>
        <v>18</v>
      </c>
      <c r="AH33" s="184"/>
      <c r="AI33" s="201">
        <f t="shared" si="0"/>
        <v>150</v>
      </c>
      <c r="AJ33" s="237">
        <v>84</v>
      </c>
      <c r="AK33" s="211">
        <f t="shared" si="1"/>
        <v>4.2</v>
      </c>
      <c r="AL33" s="110" t="s">
        <v>216</v>
      </c>
    </row>
    <row r="34" spans="1:38" ht="14.25" customHeight="1" x14ac:dyDescent="0.2">
      <c r="A34" s="181">
        <v>22</v>
      </c>
      <c r="B34" s="319" t="s">
        <v>240</v>
      </c>
      <c r="C34" s="34" t="s">
        <v>79</v>
      </c>
      <c r="D34" s="223">
        <f>5*4</f>
        <v>20</v>
      </c>
      <c r="E34" s="142"/>
      <c r="F34" s="142"/>
      <c r="G34" s="142">
        <f>6*4</f>
        <v>24</v>
      </c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>
        <f>4*6</f>
        <v>24</v>
      </c>
      <c r="V34" s="142"/>
      <c r="W34" s="142"/>
      <c r="X34" s="142">
        <f>5*12</f>
        <v>60</v>
      </c>
      <c r="Y34" s="142"/>
      <c r="Z34" s="142"/>
      <c r="AA34" s="142"/>
      <c r="AB34" s="142"/>
      <c r="AC34" s="142"/>
      <c r="AD34" s="142"/>
      <c r="AE34" s="142"/>
      <c r="AF34" s="142"/>
      <c r="AG34" s="142">
        <f>22</f>
        <v>22</v>
      </c>
      <c r="AH34" s="184"/>
      <c r="AI34" s="201">
        <f t="shared" si="0"/>
        <v>150</v>
      </c>
      <c r="AJ34" s="237">
        <v>48</v>
      </c>
      <c r="AK34" s="211">
        <f t="shared" si="1"/>
        <v>2.4</v>
      </c>
      <c r="AL34" s="110" t="s">
        <v>216</v>
      </c>
    </row>
    <row r="35" spans="1:38" ht="14.25" customHeight="1" x14ac:dyDescent="0.2">
      <c r="A35" s="174">
        <v>23</v>
      </c>
      <c r="B35" s="319" t="s">
        <v>373</v>
      </c>
      <c r="C35" s="34" t="s">
        <v>80</v>
      </c>
      <c r="D35" s="223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>
        <f>9*6</f>
        <v>54</v>
      </c>
      <c r="V35" s="142"/>
      <c r="W35" s="142">
        <f>3*12</f>
        <v>36</v>
      </c>
      <c r="X35" s="142">
        <f>5*12</f>
        <v>60</v>
      </c>
      <c r="Y35" s="142"/>
      <c r="Z35" s="142"/>
      <c r="AA35" s="142"/>
      <c r="AB35" s="142"/>
      <c r="AC35" s="142"/>
      <c r="AD35" s="142"/>
      <c r="AE35" s="142"/>
      <c r="AF35" s="142"/>
      <c r="AG35" s="142"/>
      <c r="AH35" s="184"/>
      <c r="AI35" s="201">
        <f t="shared" si="0"/>
        <v>150</v>
      </c>
      <c r="AJ35" s="237">
        <v>0</v>
      </c>
      <c r="AK35" s="211" t="e">
        <f t="shared" si="1"/>
        <v>#DIV/0!</v>
      </c>
      <c r="AL35" s="110" t="s">
        <v>216</v>
      </c>
    </row>
    <row r="36" spans="1:38" ht="14.25" customHeight="1" x14ac:dyDescent="0.2">
      <c r="A36" s="181">
        <v>24</v>
      </c>
      <c r="B36" s="319" t="s">
        <v>373</v>
      </c>
      <c r="C36" s="34" t="s">
        <v>81</v>
      </c>
      <c r="D36" s="223">
        <f>2*4</f>
        <v>8</v>
      </c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>
        <f>5*12</f>
        <v>60</v>
      </c>
      <c r="Y36" s="142"/>
      <c r="Z36" s="430" t="s">
        <v>534</v>
      </c>
      <c r="AA36" s="428"/>
      <c r="AB36" s="428"/>
      <c r="AC36" s="428"/>
      <c r="AD36" s="431"/>
      <c r="AE36" s="142">
        <f>2*6</f>
        <v>12</v>
      </c>
      <c r="AF36" s="142"/>
      <c r="AG36" s="142"/>
      <c r="AH36" s="184"/>
      <c r="AI36" s="201">
        <f t="shared" si="0"/>
        <v>80</v>
      </c>
      <c r="AJ36" s="237">
        <v>12</v>
      </c>
      <c r="AK36" s="211">
        <f t="shared" si="1"/>
        <v>1.5</v>
      </c>
      <c r="AL36" s="110" t="s">
        <v>216</v>
      </c>
    </row>
    <row r="37" spans="1:38" ht="14.25" customHeight="1" x14ac:dyDescent="0.2">
      <c r="A37" s="181">
        <v>25</v>
      </c>
      <c r="B37" s="319" t="s">
        <v>241</v>
      </c>
      <c r="C37" s="34" t="s">
        <v>82</v>
      </c>
      <c r="D37" s="223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>
        <f>9*6</f>
        <v>54</v>
      </c>
      <c r="V37" s="142"/>
      <c r="W37" s="142"/>
      <c r="X37" s="142">
        <f>8*12</f>
        <v>96</v>
      </c>
      <c r="Y37" s="142"/>
      <c r="Z37" s="142"/>
      <c r="AA37" s="142"/>
      <c r="AB37" s="142"/>
      <c r="AC37" s="142"/>
      <c r="AD37" s="142"/>
      <c r="AE37" s="142"/>
      <c r="AF37" s="142"/>
      <c r="AG37" s="142"/>
      <c r="AH37" s="184"/>
      <c r="AI37" s="201">
        <f t="shared" si="0"/>
        <v>150</v>
      </c>
      <c r="AJ37" s="237">
        <v>1</v>
      </c>
      <c r="AK37" s="211" t="e">
        <f t="shared" si="1"/>
        <v>#DIV/0!</v>
      </c>
      <c r="AL37" s="110" t="s">
        <v>216</v>
      </c>
    </row>
    <row r="38" spans="1:38" ht="14.25" customHeight="1" x14ac:dyDescent="0.2">
      <c r="A38" s="174">
        <v>26</v>
      </c>
      <c r="B38" s="231" t="s">
        <v>241</v>
      </c>
      <c r="C38" s="34" t="s">
        <v>83</v>
      </c>
      <c r="D38" s="223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>
        <f>3*6</f>
        <v>18</v>
      </c>
      <c r="T38" s="142"/>
      <c r="U38" s="142">
        <f>12*6</f>
        <v>72</v>
      </c>
      <c r="V38" s="142"/>
      <c r="W38" s="142"/>
      <c r="X38" s="142">
        <f>5*12</f>
        <v>60</v>
      </c>
      <c r="Y38" s="142"/>
      <c r="Z38" s="142"/>
      <c r="AA38" s="142"/>
      <c r="AB38" s="142"/>
      <c r="AC38" s="142"/>
      <c r="AD38" s="142"/>
      <c r="AE38" s="142"/>
      <c r="AF38" s="142"/>
      <c r="AG38" s="142"/>
      <c r="AH38" s="184"/>
      <c r="AI38" s="201">
        <f t="shared" si="0"/>
        <v>150</v>
      </c>
      <c r="AJ38" s="237">
        <v>3</v>
      </c>
      <c r="AK38" s="211" t="e">
        <f t="shared" si="1"/>
        <v>#DIV/0!</v>
      </c>
      <c r="AL38" s="110" t="s">
        <v>216</v>
      </c>
    </row>
    <row r="39" spans="1:38" ht="14.25" customHeight="1" x14ac:dyDescent="0.2">
      <c r="A39" s="181">
        <v>27</v>
      </c>
      <c r="B39" s="231" t="s">
        <v>242</v>
      </c>
      <c r="C39" s="34" t="s">
        <v>84</v>
      </c>
      <c r="D39" s="223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>
        <f>3*6</f>
        <v>18</v>
      </c>
      <c r="T39" s="142"/>
      <c r="U39" s="142"/>
      <c r="V39" s="142"/>
      <c r="W39" s="142"/>
      <c r="X39" s="142">
        <f>5*12</f>
        <v>60</v>
      </c>
      <c r="Y39" s="142"/>
      <c r="Z39" s="142"/>
      <c r="AA39" s="142"/>
      <c r="AB39" s="142"/>
      <c r="AC39" s="430" t="s">
        <v>535</v>
      </c>
      <c r="AD39" s="428"/>
      <c r="AE39" s="428"/>
      <c r="AF39" s="428"/>
      <c r="AG39" s="428"/>
      <c r="AH39" s="428"/>
      <c r="AI39" s="201">
        <f t="shared" si="0"/>
        <v>78</v>
      </c>
      <c r="AJ39" s="237">
        <v>0</v>
      </c>
      <c r="AK39" s="211" t="e">
        <f t="shared" si="1"/>
        <v>#DIV/0!</v>
      </c>
      <c r="AL39" s="110" t="s">
        <v>216</v>
      </c>
    </row>
    <row r="40" spans="1:38" ht="14.25" customHeight="1" x14ac:dyDescent="0.2">
      <c r="A40" s="181">
        <v>28</v>
      </c>
      <c r="B40" s="231" t="s">
        <v>242</v>
      </c>
      <c r="C40" s="34" t="s">
        <v>85</v>
      </c>
      <c r="D40" s="223">
        <f>1*4</f>
        <v>4</v>
      </c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>
        <f>2*6</f>
        <v>12</v>
      </c>
      <c r="T40" s="142"/>
      <c r="U40" s="142"/>
      <c r="V40" s="142"/>
      <c r="W40" s="142"/>
      <c r="X40" s="142">
        <f>5*12</f>
        <v>60</v>
      </c>
      <c r="Y40" s="142"/>
      <c r="Z40" s="142"/>
      <c r="AA40" s="142"/>
      <c r="AB40" s="142"/>
      <c r="AC40" s="430" t="s">
        <v>536</v>
      </c>
      <c r="AD40" s="428"/>
      <c r="AE40" s="428"/>
      <c r="AF40" s="428"/>
      <c r="AG40" s="428"/>
      <c r="AH40" s="428"/>
      <c r="AI40" s="201">
        <f t="shared" si="0"/>
        <v>76</v>
      </c>
      <c r="AJ40" s="237">
        <v>15</v>
      </c>
      <c r="AK40" s="211">
        <f t="shared" si="1"/>
        <v>3.75</v>
      </c>
      <c r="AL40" s="110" t="s">
        <v>216</v>
      </c>
    </row>
    <row r="41" spans="1:38" ht="14.25" customHeight="1" x14ac:dyDescent="0.2">
      <c r="A41" s="174">
        <v>29</v>
      </c>
      <c r="B41" s="319" t="s">
        <v>242</v>
      </c>
      <c r="C41" s="34" t="s">
        <v>86</v>
      </c>
      <c r="D41" s="223">
        <f>1*4</f>
        <v>4</v>
      </c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>
        <f>2*6</f>
        <v>12</v>
      </c>
      <c r="T41" s="142"/>
      <c r="U41" s="142"/>
      <c r="V41" s="142"/>
      <c r="W41" s="142">
        <f>1*12</f>
        <v>12</v>
      </c>
      <c r="X41" s="142">
        <f>4*12</f>
        <v>48</v>
      </c>
      <c r="Y41" s="142"/>
      <c r="Z41" s="142"/>
      <c r="AA41" s="142"/>
      <c r="AB41" s="142"/>
      <c r="AC41" s="430" t="s">
        <v>513</v>
      </c>
      <c r="AD41" s="428"/>
      <c r="AE41" s="428"/>
      <c r="AF41" s="428"/>
      <c r="AG41" s="428"/>
      <c r="AH41" s="428"/>
      <c r="AI41" s="201">
        <f t="shared" si="0"/>
        <v>76</v>
      </c>
      <c r="AJ41" s="237">
        <v>15</v>
      </c>
      <c r="AK41" s="211">
        <f t="shared" si="1"/>
        <v>3.75</v>
      </c>
      <c r="AL41" s="110" t="s">
        <v>216</v>
      </c>
    </row>
    <row r="42" spans="1:38" ht="14.25" customHeight="1" x14ac:dyDescent="0.2">
      <c r="A42" s="181">
        <v>30</v>
      </c>
      <c r="B42" s="231" t="s">
        <v>242</v>
      </c>
      <c r="C42" s="34" t="s">
        <v>281</v>
      </c>
      <c r="D42" s="223">
        <f>3*4</f>
        <v>12</v>
      </c>
      <c r="E42" s="142"/>
      <c r="F42" s="142"/>
      <c r="G42" s="142">
        <f>2*4</f>
        <v>8</v>
      </c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>
        <f>5*6</f>
        <v>30</v>
      </c>
      <c r="T42" s="142"/>
      <c r="U42" s="142"/>
      <c r="V42" s="142"/>
      <c r="W42" s="142">
        <f>3*12</f>
        <v>36</v>
      </c>
      <c r="X42" s="142">
        <f>4*12</f>
        <v>48</v>
      </c>
      <c r="Y42" s="142"/>
      <c r="Z42" s="142"/>
      <c r="AA42" s="142"/>
      <c r="AB42" s="142"/>
      <c r="AC42" s="142"/>
      <c r="AD42" s="142"/>
      <c r="AE42" s="142"/>
      <c r="AF42" s="142"/>
      <c r="AG42" s="142">
        <f>16</f>
        <v>16</v>
      </c>
      <c r="AH42" s="184"/>
      <c r="AI42" s="201">
        <f t="shared" si="0"/>
        <v>150</v>
      </c>
      <c r="AJ42" s="237">
        <v>80</v>
      </c>
      <c r="AK42" s="211">
        <f t="shared" si="1"/>
        <v>6.666666666666667</v>
      </c>
      <c r="AL42" s="110" t="s">
        <v>216</v>
      </c>
    </row>
    <row r="43" spans="1:38" ht="14.25" customHeight="1" x14ac:dyDescent="0.2">
      <c r="A43" s="181">
        <v>31</v>
      </c>
      <c r="B43" s="319" t="s">
        <v>419</v>
      </c>
      <c r="C43" s="34" t="s">
        <v>189</v>
      </c>
      <c r="D43" s="223">
        <f>7*4</f>
        <v>28</v>
      </c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>
        <f>6*4</f>
        <v>24</v>
      </c>
      <c r="T43" s="142"/>
      <c r="U43" s="142"/>
      <c r="V43" s="142"/>
      <c r="W43" s="142">
        <f>6*12</f>
        <v>72</v>
      </c>
      <c r="X43" s="142"/>
      <c r="Y43" s="142"/>
      <c r="Z43" s="142"/>
      <c r="AA43" s="142"/>
      <c r="AB43" s="142"/>
      <c r="AC43" s="142"/>
      <c r="AD43" s="142"/>
      <c r="AE43" s="142"/>
      <c r="AF43" s="142"/>
      <c r="AG43" s="142">
        <f>26</f>
        <v>26</v>
      </c>
      <c r="AH43" s="184"/>
      <c r="AI43" s="201">
        <f t="shared" si="0"/>
        <v>150</v>
      </c>
      <c r="AJ43" s="237">
        <v>103</v>
      </c>
      <c r="AK43" s="211">
        <f t="shared" si="1"/>
        <v>3.6785714285714284</v>
      </c>
      <c r="AL43" s="110" t="s">
        <v>216</v>
      </c>
    </row>
    <row r="44" spans="1:38" ht="14.25" customHeight="1" x14ac:dyDescent="0.2">
      <c r="A44" s="174">
        <v>32</v>
      </c>
      <c r="B44" s="231" t="s">
        <v>242</v>
      </c>
      <c r="C44" s="34" t="s">
        <v>235</v>
      </c>
      <c r="D44" s="223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>
        <f>3*6</f>
        <v>18</v>
      </c>
      <c r="T44" s="142"/>
      <c r="U44" s="142"/>
      <c r="V44" s="142"/>
      <c r="W44" s="142">
        <f>7*12</f>
        <v>84</v>
      </c>
      <c r="X44" s="142">
        <f>3*12</f>
        <v>36</v>
      </c>
      <c r="Y44" s="142"/>
      <c r="Z44" s="142"/>
      <c r="AA44" s="142"/>
      <c r="AB44" s="142"/>
      <c r="AC44" s="142">
        <f>2*6</f>
        <v>12</v>
      </c>
      <c r="AD44" s="142"/>
      <c r="AE44" s="142"/>
      <c r="AF44" s="142"/>
      <c r="AG44" s="142"/>
      <c r="AH44" s="184"/>
      <c r="AI44" s="201">
        <f t="shared" si="0"/>
        <v>150</v>
      </c>
      <c r="AJ44" s="237"/>
      <c r="AK44" s="211" t="e">
        <f t="shared" si="1"/>
        <v>#DIV/0!</v>
      </c>
      <c r="AL44" s="110" t="s">
        <v>216</v>
      </c>
    </row>
    <row r="45" spans="1:38" ht="14.25" customHeight="1" x14ac:dyDescent="0.2">
      <c r="A45" s="181">
        <v>33</v>
      </c>
      <c r="B45" s="231" t="s">
        <v>448</v>
      </c>
      <c r="C45" s="34" t="s">
        <v>87</v>
      </c>
      <c r="D45" s="223">
        <f>7*4</f>
        <v>28</v>
      </c>
      <c r="E45" s="142"/>
      <c r="F45" s="142"/>
      <c r="G45" s="142"/>
      <c r="H45" s="142"/>
      <c r="I45" s="142"/>
      <c r="J45" s="142"/>
      <c r="K45" s="142"/>
      <c r="L45" s="142">
        <f>3*4</f>
        <v>12</v>
      </c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>
        <f>6*12</f>
        <v>72</v>
      </c>
      <c r="Y45" s="142"/>
      <c r="Z45" s="142"/>
      <c r="AA45" s="142"/>
      <c r="AB45" s="142"/>
      <c r="AC45" s="142"/>
      <c r="AD45" s="142"/>
      <c r="AE45" s="142">
        <f>3*6</f>
        <v>18</v>
      </c>
      <c r="AF45" s="142"/>
      <c r="AG45" s="142">
        <f>20</f>
        <v>20</v>
      </c>
      <c r="AH45" s="184"/>
      <c r="AI45" s="201">
        <f t="shared" si="0"/>
        <v>150</v>
      </c>
      <c r="AJ45" s="237">
        <v>80</v>
      </c>
      <c r="AK45" s="211">
        <f t="shared" si="1"/>
        <v>2.8571428571428572</v>
      </c>
      <c r="AL45" s="110" t="s">
        <v>216</v>
      </c>
    </row>
    <row r="46" spans="1:38" ht="14.25" customHeight="1" x14ac:dyDescent="0.2">
      <c r="A46" s="181">
        <v>34</v>
      </c>
      <c r="B46" s="231" t="s">
        <v>537</v>
      </c>
      <c r="C46" s="34" t="s">
        <v>88</v>
      </c>
      <c r="D46" s="223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430" t="s">
        <v>291</v>
      </c>
      <c r="AD46" s="428"/>
      <c r="AE46" s="428"/>
      <c r="AF46" s="428"/>
      <c r="AG46" s="428"/>
      <c r="AH46" s="428"/>
      <c r="AI46" s="201">
        <f t="shared" si="0"/>
        <v>0</v>
      </c>
      <c r="AJ46" s="237">
        <v>0</v>
      </c>
      <c r="AK46" s="211" t="e">
        <f t="shared" si="1"/>
        <v>#DIV/0!</v>
      </c>
      <c r="AL46" s="110" t="s">
        <v>216</v>
      </c>
    </row>
    <row r="47" spans="1:38" ht="14.25" customHeight="1" x14ac:dyDescent="0.2">
      <c r="A47" s="174">
        <v>35</v>
      </c>
      <c r="B47" s="319" t="s">
        <v>538</v>
      </c>
      <c r="C47" s="34" t="s">
        <v>89</v>
      </c>
      <c r="D47" s="223">
        <f>11*4</f>
        <v>44</v>
      </c>
      <c r="E47" s="142"/>
      <c r="F47" s="142"/>
      <c r="G47" s="142"/>
      <c r="H47" s="142"/>
      <c r="I47" s="142"/>
      <c r="J47" s="142"/>
      <c r="K47" s="142"/>
      <c r="L47" s="142">
        <f>2*4</f>
        <v>8</v>
      </c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>
        <f>6*12</f>
        <v>72</v>
      </c>
      <c r="Y47" s="142"/>
      <c r="Z47" s="142"/>
      <c r="AA47" s="142"/>
      <c r="AB47" s="142"/>
      <c r="AC47" s="142"/>
      <c r="AD47" s="142"/>
      <c r="AE47" s="142"/>
      <c r="AF47" s="142"/>
      <c r="AG47" s="142">
        <f>26</f>
        <v>26</v>
      </c>
      <c r="AH47" s="184"/>
      <c r="AI47" s="201">
        <f t="shared" si="0"/>
        <v>150</v>
      </c>
      <c r="AJ47" s="237">
        <v>2</v>
      </c>
      <c r="AK47" s="211">
        <f t="shared" si="1"/>
        <v>4.5454545454545456E-2</v>
      </c>
      <c r="AL47" s="110" t="s">
        <v>216</v>
      </c>
    </row>
    <row r="48" spans="1:38" ht="14.25" customHeight="1" x14ac:dyDescent="0.2">
      <c r="A48" s="181">
        <v>36</v>
      </c>
      <c r="B48" s="231" t="s">
        <v>246</v>
      </c>
      <c r="C48" s="34" t="s">
        <v>388</v>
      </c>
      <c r="D48" s="223">
        <f>7*4</f>
        <v>28</v>
      </c>
      <c r="E48" s="142"/>
      <c r="F48" s="142"/>
      <c r="G48" s="142">
        <f>3*4</f>
        <v>12</v>
      </c>
      <c r="H48" s="142"/>
      <c r="I48" s="142"/>
      <c r="J48" s="142"/>
      <c r="K48" s="142"/>
      <c r="L48" s="142">
        <f>5*4</f>
        <v>20</v>
      </c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>
        <f>5*12</f>
        <v>60</v>
      </c>
      <c r="Y48" s="142"/>
      <c r="Z48" s="142"/>
      <c r="AA48" s="142"/>
      <c r="AB48" s="142"/>
      <c r="AC48" s="142"/>
      <c r="AD48" s="142"/>
      <c r="AE48" s="142"/>
      <c r="AF48" s="142"/>
      <c r="AG48" s="142">
        <f>30</f>
        <v>30</v>
      </c>
      <c r="AH48" s="184"/>
      <c r="AI48" s="201">
        <f t="shared" si="0"/>
        <v>150</v>
      </c>
      <c r="AJ48" s="237">
        <v>154</v>
      </c>
      <c r="AK48" s="211">
        <f t="shared" si="1"/>
        <v>5.5</v>
      </c>
      <c r="AL48" s="110" t="s">
        <v>216</v>
      </c>
    </row>
    <row r="49" spans="1:38" ht="14.25" customHeight="1" x14ac:dyDescent="0.2">
      <c r="A49" s="181">
        <v>37</v>
      </c>
      <c r="B49" s="319" t="s">
        <v>257</v>
      </c>
      <c r="C49" s="34" t="s">
        <v>91</v>
      </c>
      <c r="D49" s="223">
        <f>24*4</f>
        <v>96</v>
      </c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>
        <f>54</f>
        <v>54</v>
      </c>
      <c r="AH49" s="184"/>
      <c r="AI49" s="201">
        <f t="shared" si="0"/>
        <v>150</v>
      </c>
      <c r="AJ49" s="237">
        <v>108</v>
      </c>
      <c r="AK49" s="211">
        <f t="shared" si="1"/>
        <v>1.125</v>
      </c>
      <c r="AL49" s="110" t="s">
        <v>216</v>
      </c>
    </row>
    <row r="50" spans="1:38" ht="14.25" customHeight="1" x14ac:dyDescent="0.2">
      <c r="A50" s="174">
        <v>38</v>
      </c>
      <c r="B50" s="231" t="s">
        <v>372</v>
      </c>
      <c r="C50" s="34" t="s">
        <v>92</v>
      </c>
      <c r="D50" s="223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430" t="s">
        <v>435</v>
      </c>
      <c r="AC50" s="428"/>
      <c r="AD50" s="428"/>
      <c r="AE50" s="428"/>
      <c r="AF50" s="428"/>
      <c r="AG50" s="428"/>
      <c r="AH50" s="428"/>
      <c r="AI50" s="201">
        <f t="shared" si="0"/>
        <v>0</v>
      </c>
      <c r="AJ50" s="237">
        <v>0</v>
      </c>
      <c r="AK50" s="211" t="e">
        <f t="shared" si="1"/>
        <v>#DIV/0!</v>
      </c>
      <c r="AL50" s="110" t="s">
        <v>216</v>
      </c>
    </row>
    <row r="51" spans="1:38" ht="14.25" customHeight="1" x14ac:dyDescent="0.2">
      <c r="A51" s="181">
        <v>39</v>
      </c>
      <c r="B51" s="231" t="s">
        <v>372</v>
      </c>
      <c r="C51" s="34" t="s">
        <v>190</v>
      </c>
      <c r="D51" s="223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>
        <f>9*6</f>
        <v>54</v>
      </c>
      <c r="V51" s="142"/>
      <c r="W51" s="142"/>
      <c r="X51" s="142">
        <f>8*12</f>
        <v>96</v>
      </c>
      <c r="Y51" s="142"/>
      <c r="Z51" s="142"/>
      <c r="AA51" s="142"/>
      <c r="AB51" s="142"/>
      <c r="AC51" s="142"/>
      <c r="AD51" s="142"/>
      <c r="AE51" s="142"/>
      <c r="AF51" s="142"/>
      <c r="AG51" s="142"/>
      <c r="AH51" s="184"/>
      <c r="AI51" s="201">
        <f t="shared" si="0"/>
        <v>150</v>
      </c>
      <c r="AJ51" s="237"/>
      <c r="AK51" s="211" t="e">
        <f t="shared" si="1"/>
        <v>#DIV/0!</v>
      </c>
      <c r="AL51" s="110" t="s">
        <v>216</v>
      </c>
    </row>
    <row r="52" spans="1:38" ht="14.25" customHeight="1" x14ac:dyDescent="0.2">
      <c r="A52" s="181">
        <v>40</v>
      </c>
      <c r="B52" s="231" t="s">
        <v>248</v>
      </c>
      <c r="C52" s="34" t="s">
        <v>176</v>
      </c>
      <c r="D52" s="223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>
        <f>9*6</f>
        <v>54</v>
      </c>
      <c r="S52" s="142"/>
      <c r="T52" s="142"/>
      <c r="U52" s="142"/>
      <c r="V52" s="142"/>
      <c r="W52" s="142"/>
      <c r="X52" s="142">
        <f>8*12</f>
        <v>96</v>
      </c>
      <c r="Y52" s="142"/>
      <c r="Z52" s="142"/>
      <c r="AA52" s="142"/>
      <c r="AB52" s="142"/>
      <c r="AC52" s="142"/>
      <c r="AD52" s="142"/>
      <c r="AE52" s="142"/>
      <c r="AF52" s="142"/>
      <c r="AG52" s="142"/>
      <c r="AH52" s="184"/>
      <c r="AI52" s="201">
        <f t="shared" si="0"/>
        <v>150</v>
      </c>
      <c r="AJ52" s="237">
        <v>82</v>
      </c>
      <c r="AK52" s="211" t="e">
        <f t="shared" si="1"/>
        <v>#DIV/0!</v>
      </c>
      <c r="AL52" s="110" t="s">
        <v>216</v>
      </c>
    </row>
    <row r="53" spans="1:38" ht="14.25" customHeight="1" x14ac:dyDescent="0.2">
      <c r="A53" s="174">
        <v>41</v>
      </c>
      <c r="B53" s="319" t="s">
        <v>248</v>
      </c>
      <c r="C53" s="34" t="s">
        <v>93</v>
      </c>
      <c r="D53" s="223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>
        <f>9*6</f>
        <v>54</v>
      </c>
      <c r="S53" s="142"/>
      <c r="T53" s="142"/>
      <c r="U53" s="142"/>
      <c r="V53" s="142"/>
      <c r="W53" s="142"/>
      <c r="X53" s="142">
        <f>8*12</f>
        <v>96</v>
      </c>
      <c r="Y53" s="142"/>
      <c r="Z53" s="142"/>
      <c r="AA53" s="142"/>
      <c r="AB53" s="142"/>
      <c r="AC53" s="142"/>
      <c r="AD53" s="142"/>
      <c r="AE53" s="142"/>
      <c r="AF53" s="142"/>
      <c r="AG53" s="142"/>
      <c r="AH53" s="184"/>
      <c r="AI53" s="201">
        <f t="shared" si="0"/>
        <v>150</v>
      </c>
      <c r="AJ53" s="237">
        <v>90</v>
      </c>
      <c r="AK53" s="211" t="e">
        <f t="shared" si="1"/>
        <v>#DIV/0!</v>
      </c>
      <c r="AL53" s="110" t="s">
        <v>216</v>
      </c>
    </row>
    <row r="54" spans="1:38" ht="14.25" customHeight="1" x14ac:dyDescent="0.2">
      <c r="A54" s="181">
        <v>42</v>
      </c>
      <c r="B54" s="231" t="s">
        <v>249</v>
      </c>
      <c r="C54" s="34" t="s">
        <v>94</v>
      </c>
      <c r="D54" s="223">
        <f>10*4</f>
        <v>40</v>
      </c>
      <c r="E54" s="142"/>
      <c r="F54" s="142"/>
      <c r="G54" s="142">
        <f>5*4</f>
        <v>20</v>
      </c>
      <c r="H54" s="142"/>
      <c r="I54" s="142"/>
      <c r="J54" s="142"/>
      <c r="K54" s="142"/>
      <c r="L54" s="142">
        <f>2*4</f>
        <v>8</v>
      </c>
      <c r="M54" s="142"/>
      <c r="N54" s="142"/>
      <c r="O54" s="142"/>
      <c r="P54" s="142"/>
      <c r="Q54" s="142"/>
      <c r="R54" s="142"/>
      <c r="S54" s="142"/>
      <c r="T54" s="142">
        <f>7*6</f>
        <v>42</v>
      </c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>
        <f>40</f>
        <v>40</v>
      </c>
      <c r="AH54" s="184"/>
      <c r="AI54" s="201">
        <f t="shared" si="0"/>
        <v>150</v>
      </c>
      <c r="AJ54" s="237">
        <v>284</v>
      </c>
      <c r="AK54" s="211">
        <f t="shared" si="1"/>
        <v>7.1</v>
      </c>
      <c r="AL54" s="110" t="s">
        <v>216</v>
      </c>
    </row>
    <row r="55" spans="1:38" ht="14.25" customHeight="1" x14ac:dyDescent="0.2">
      <c r="A55" s="181">
        <v>43</v>
      </c>
      <c r="B55" s="319" t="s">
        <v>258</v>
      </c>
      <c r="C55" s="34" t="s">
        <v>95</v>
      </c>
      <c r="D55" s="223">
        <f>9*4</f>
        <v>36</v>
      </c>
      <c r="E55" s="142"/>
      <c r="F55" s="142"/>
      <c r="G55" s="142"/>
      <c r="H55" s="142"/>
      <c r="I55" s="142"/>
      <c r="J55" s="142"/>
      <c r="K55" s="142"/>
      <c r="L55" s="142">
        <f>4*4</f>
        <v>16</v>
      </c>
      <c r="M55" s="142"/>
      <c r="N55" s="142"/>
      <c r="O55" s="142"/>
      <c r="P55" s="142"/>
      <c r="Q55" s="142"/>
      <c r="R55" s="142"/>
      <c r="S55" s="142">
        <f>8*6</f>
        <v>48</v>
      </c>
      <c r="T55" s="142">
        <f>3*6</f>
        <v>18</v>
      </c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>
        <f>32</f>
        <v>32</v>
      </c>
      <c r="AH55" s="184"/>
      <c r="AI55" s="201">
        <f t="shared" si="0"/>
        <v>150</v>
      </c>
      <c r="AJ55" s="237">
        <v>150</v>
      </c>
      <c r="AK55" s="211">
        <f t="shared" si="1"/>
        <v>4.166666666666667</v>
      </c>
      <c r="AL55" s="110" t="s">
        <v>216</v>
      </c>
    </row>
    <row r="56" spans="1:38" ht="14.25" customHeight="1" x14ac:dyDescent="0.2">
      <c r="A56" s="174">
        <v>44</v>
      </c>
      <c r="B56" s="231" t="s">
        <v>258</v>
      </c>
      <c r="C56" s="34" t="s">
        <v>96</v>
      </c>
      <c r="D56" s="223">
        <f>8*4</f>
        <v>32</v>
      </c>
      <c r="E56" s="142"/>
      <c r="F56" s="142"/>
      <c r="G56" s="142"/>
      <c r="H56" s="142"/>
      <c r="I56" s="142"/>
      <c r="J56" s="142"/>
      <c r="K56" s="142"/>
      <c r="L56" s="142">
        <f>7*4</f>
        <v>28</v>
      </c>
      <c r="M56" s="142"/>
      <c r="N56" s="142"/>
      <c r="O56" s="142"/>
      <c r="P56" s="142"/>
      <c r="Q56" s="142"/>
      <c r="R56" s="142"/>
      <c r="S56" s="142">
        <f>6*6</f>
        <v>36</v>
      </c>
      <c r="T56" s="142">
        <f>3*6</f>
        <v>18</v>
      </c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>
        <f>36</f>
        <v>36</v>
      </c>
      <c r="AH56" s="184"/>
      <c r="AI56" s="201">
        <f t="shared" si="0"/>
        <v>150</v>
      </c>
      <c r="AJ56" s="237">
        <v>139</v>
      </c>
      <c r="AK56" s="211">
        <f t="shared" si="1"/>
        <v>4.34375</v>
      </c>
      <c r="AL56" s="110" t="s">
        <v>216</v>
      </c>
    </row>
    <row r="57" spans="1:38" ht="14.25" customHeight="1" x14ac:dyDescent="0.2">
      <c r="A57" s="181">
        <v>45</v>
      </c>
      <c r="B57" s="231" t="s">
        <v>295</v>
      </c>
      <c r="C57" s="34" t="s">
        <v>97</v>
      </c>
      <c r="D57" s="223">
        <f>7*4</f>
        <v>28</v>
      </c>
      <c r="E57" s="142"/>
      <c r="F57" s="142"/>
      <c r="G57" s="142"/>
      <c r="H57" s="142"/>
      <c r="I57" s="142"/>
      <c r="J57" s="142"/>
      <c r="K57" s="142"/>
      <c r="L57" s="142">
        <f>9*4</f>
        <v>36</v>
      </c>
      <c r="M57" s="142"/>
      <c r="N57" s="142"/>
      <c r="O57" s="142"/>
      <c r="P57" s="142"/>
      <c r="Q57" s="142"/>
      <c r="R57" s="142"/>
      <c r="S57" s="142"/>
      <c r="T57" s="142">
        <f>8*6</f>
        <v>48</v>
      </c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>
        <f>38</f>
        <v>38</v>
      </c>
      <c r="AH57" s="184"/>
      <c r="AI57" s="201">
        <f t="shared" si="0"/>
        <v>150</v>
      </c>
      <c r="AJ57" s="237">
        <v>208</v>
      </c>
      <c r="AK57" s="211">
        <f t="shared" si="1"/>
        <v>7.4285714285714288</v>
      </c>
      <c r="AL57" s="110" t="s">
        <v>216</v>
      </c>
    </row>
    <row r="58" spans="1:38" ht="14.25" customHeight="1" x14ac:dyDescent="0.2">
      <c r="A58" s="181">
        <v>46</v>
      </c>
      <c r="B58" s="231" t="s">
        <v>240</v>
      </c>
      <c r="C58" s="34" t="s">
        <v>177</v>
      </c>
      <c r="D58" s="223">
        <f>5*4</f>
        <v>20</v>
      </c>
      <c r="E58" s="142"/>
      <c r="F58" s="142"/>
      <c r="G58" s="142">
        <f>4*4</f>
        <v>16</v>
      </c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>
        <f>8*12</f>
        <v>96</v>
      </c>
      <c r="Y58" s="142"/>
      <c r="Z58" s="142"/>
      <c r="AA58" s="142"/>
      <c r="AB58" s="142"/>
      <c r="AC58" s="142"/>
      <c r="AD58" s="142"/>
      <c r="AE58" s="142"/>
      <c r="AF58" s="142"/>
      <c r="AG58" s="142">
        <f>18</f>
        <v>18</v>
      </c>
      <c r="AH58" s="184"/>
      <c r="AI58" s="201">
        <f t="shared" si="0"/>
        <v>150</v>
      </c>
      <c r="AJ58" s="237">
        <v>34</v>
      </c>
      <c r="AK58" s="211">
        <f t="shared" si="1"/>
        <v>1.7</v>
      </c>
      <c r="AL58" s="110" t="s">
        <v>216</v>
      </c>
    </row>
    <row r="59" spans="1:38" ht="14.25" customHeight="1" x14ac:dyDescent="0.2">
      <c r="A59" s="174">
        <v>47</v>
      </c>
      <c r="B59" s="319" t="s">
        <v>240</v>
      </c>
      <c r="C59" s="34" t="s">
        <v>186</v>
      </c>
      <c r="D59" s="223">
        <f>1*4</f>
        <v>4</v>
      </c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>
        <f>3*2</f>
        <v>6</v>
      </c>
      <c r="S59" s="142">
        <f>3*4</f>
        <v>12</v>
      </c>
      <c r="T59" s="142"/>
      <c r="U59" s="142">
        <f>5*6</f>
        <v>30</v>
      </c>
      <c r="V59" s="142"/>
      <c r="W59" s="142"/>
      <c r="X59" s="142">
        <f>8*12</f>
        <v>96</v>
      </c>
      <c r="Y59" s="142"/>
      <c r="Z59" s="142"/>
      <c r="AA59" s="142"/>
      <c r="AB59" s="142"/>
      <c r="AC59" s="142"/>
      <c r="AD59" s="142"/>
      <c r="AE59" s="142"/>
      <c r="AF59" s="142"/>
      <c r="AG59" s="142">
        <f>2</f>
        <v>2</v>
      </c>
      <c r="AH59" s="184"/>
      <c r="AI59" s="201">
        <f t="shared" si="0"/>
        <v>150</v>
      </c>
      <c r="AJ59" s="237">
        <v>45</v>
      </c>
      <c r="AK59" s="211">
        <f t="shared" si="1"/>
        <v>11.25</v>
      </c>
      <c r="AL59" s="110" t="s">
        <v>216</v>
      </c>
    </row>
    <row r="60" spans="1:38" ht="14.25" customHeight="1" x14ac:dyDescent="0.2">
      <c r="A60" s="181">
        <v>48</v>
      </c>
      <c r="B60" s="231" t="s">
        <v>372</v>
      </c>
      <c r="C60" s="34" t="s">
        <v>152</v>
      </c>
      <c r="D60" s="223">
        <f>2*4</f>
        <v>8</v>
      </c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>
        <f>7*6</f>
        <v>42</v>
      </c>
      <c r="T60" s="142"/>
      <c r="U60" s="142"/>
      <c r="V60" s="142"/>
      <c r="W60" s="142">
        <f>8*12</f>
        <v>96</v>
      </c>
      <c r="X60" s="142"/>
      <c r="Y60" s="142"/>
      <c r="Z60" s="142"/>
      <c r="AA60" s="142"/>
      <c r="AB60" s="142"/>
      <c r="AC60" s="142"/>
      <c r="AD60" s="142"/>
      <c r="AE60" s="142"/>
      <c r="AF60" s="142"/>
      <c r="AG60" s="142">
        <f>4</f>
        <v>4</v>
      </c>
      <c r="AH60" s="184"/>
      <c r="AI60" s="201">
        <f t="shared" si="0"/>
        <v>150</v>
      </c>
      <c r="AJ60" s="237">
        <v>97</v>
      </c>
      <c r="AK60" s="211">
        <f t="shared" si="1"/>
        <v>12.125</v>
      </c>
      <c r="AL60" s="110" t="s">
        <v>216</v>
      </c>
    </row>
    <row r="61" spans="1:38" ht="14.25" customHeight="1" x14ac:dyDescent="0.2">
      <c r="A61" s="181">
        <v>49</v>
      </c>
      <c r="B61" s="319" t="s">
        <v>250</v>
      </c>
      <c r="C61" s="34" t="s">
        <v>98</v>
      </c>
      <c r="D61" s="223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>
        <f>1*6</f>
        <v>6</v>
      </c>
      <c r="V61" s="142"/>
      <c r="W61" s="142">
        <f>1*12</f>
        <v>12</v>
      </c>
      <c r="X61" s="142">
        <f>4*12</f>
        <v>48</v>
      </c>
      <c r="Y61" s="142"/>
      <c r="Z61" s="142"/>
      <c r="AA61" s="430" t="s">
        <v>539</v>
      </c>
      <c r="AB61" s="428"/>
      <c r="AC61" s="428"/>
      <c r="AD61" s="428"/>
      <c r="AE61" s="431"/>
      <c r="AF61" s="142">
        <f>1*6</f>
        <v>6</v>
      </c>
      <c r="AG61" s="142"/>
      <c r="AH61" s="184"/>
      <c r="AI61" s="201">
        <f t="shared" si="0"/>
        <v>72</v>
      </c>
      <c r="AJ61" s="237">
        <v>56</v>
      </c>
      <c r="AK61" s="211" t="e">
        <f t="shared" si="1"/>
        <v>#DIV/0!</v>
      </c>
      <c r="AL61" s="110" t="s">
        <v>216</v>
      </c>
    </row>
    <row r="62" spans="1:38" ht="14.25" customHeight="1" x14ac:dyDescent="0.2">
      <c r="A62" s="174">
        <v>50</v>
      </c>
      <c r="B62" s="231" t="s">
        <v>250</v>
      </c>
      <c r="C62" s="34" t="s">
        <v>99</v>
      </c>
      <c r="D62" s="223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>
        <f>9*6</f>
        <v>54</v>
      </c>
      <c r="V62" s="142"/>
      <c r="W62" s="142">
        <f>2*12</f>
        <v>24</v>
      </c>
      <c r="X62" s="142">
        <f>6*12</f>
        <v>72</v>
      </c>
      <c r="Y62" s="142"/>
      <c r="Z62" s="142"/>
      <c r="AA62" s="142"/>
      <c r="AB62" s="142"/>
      <c r="AC62" s="142"/>
      <c r="AD62" s="142"/>
      <c r="AE62" s="142"/>
      <c r="AF62" s="142"/>
      <c r="AG62" s="142"/>
      <c r="AH62" s="184"/>
      <c r="AI62" s="201">
        <f t="shared" si="0"/>
        <v>150</v>
      </c>
      <c r="AJ62" s="237">
        <v>244</v>
      </c>
      <c r="AK62" s="211" t="e">
        <f t="shared" si="1"/>
        <v>#DIV/0!</v>
      </c>
      <c r="AL62" s="110" t="s">
        <v>216</v>
      </c>
    </row>
    <row r="63" spans="1:38" ht="14.25" customHeight="1" x14ac:dyDescent="0.2">
      <c r="A63" s="181">
        <v>51</v>
      </c>
      <c r="B63" s="231" t="s">
        <v>250</v>
      </c>
      <c r="C63" s="34" t="s">
        <v>231</v>
      </c>
      <c r="D63" s="223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>
        <f>9*6</f>
        <v>54</v>
      </c>
      <c r="V63" s="142"/>
      <c r="W63" s="142">
        <f>6*12</f>
        <v>72</v>
      </c>
      <c r="X63" s="142">
        <f>2*12</f>
        <v>24</v>
      </c>
      <c r="Y63" s="142"/>
      <c r="Z63" s="142"/>
      <c r="AA63" s="142"/>
      <c r="AB63" s="142"/>
      <c r="AC63" s="142"/>
      <c r="AD63" s="142"/>
      <c r="AE63" s="142"/>
      <c r="AF63" s="142"/>
      <c r="AG63" s="142"/>
      <c r="AH63" s="184"/>
      <c r="AI63" s="201">
        <f t="shared" si="0"/>
        <v>150</v>
      </c>
      <c r="AJ63" s="237">
        <v>203</v>
      </c>
      <c r="AK63" s="211" t="e">
        <f t="shared" si="1"/>
        <v>#DIV/0!</v>
      </c>
      <c r="AL63" s="110" t="s">
        <v>216</v>
      </c>
    </row>
    <row r="64" spans="1:38" ht="14.25" customHeight="1" x14ac:dyDescent="0.2">
      <c r="A64" s="181">
        <v>52</v>
      </c>
      <c r="B64" s="231" t="s">
        <v>372</v>
      </c>
      <c r="C64" s="34" t="s">
        <v>153</v>
      </c>
      <c r="D64" s="223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>
        <f>9*6</f>
        <v>54</v>
      </c>
      <c r="V64" s="142"/>
      <c r="W64" s="142">
        <f>1*12</f>
        <v>12</v>
      </c>
      <c r="X64" s="142">
        <f>7*12</f>
        <v>84</v>
      </c>
      <c r="Y64" s="142"/>
      <c r="Z64" s="142"/>
      <c r="AA64" s="142"/>
      <c r="AB64" s="142"/>
      <c r="AC64" s="142"/>
      <c r="AD64" s="142"/>
      <c r="AE64" s="142"/>
      <c r="AF64" s="142"/>
      <c r="AG64" s="142"/>
      <c r="AH64" s="184"/>
      <c r="AI64" s="201">
        <f t="shared" si="0"/>
        <v>150</v>
      </c>
      <c r="AJ64" s="237">
        <v>0</v>
      </c>
      <c r="AK64" s="211" t="e">
        <f t="shared" si="1"/>
        <v>#DIV/0!</v>
      </c>
      <c r="AL64" s="110" t="s">
        <v>216</v>
      </c>
    </row>
    <row r="65" spans="1:38" ht="14.25" customHeight="1" x14ac:dyDescent="0.2">
      <c r="A65" s="174">
        <v>53</v>
      </c>
      <c r="B65" s="319" t="s">
        <v>256</v>
      </c>
      <c r="C65" s="34" t="s">
        <v>185</v>
      </c>
      <c r="D65" s="223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>
        <f>1*6</f>
        <v>6</v>
      </c>
      <c r="T65" s="142"/>
      <c r="U65" s="142"/>
      <c r="V65" s="142"/>
      <c r="W65" s="142">
        <f>8*12</f>
        <v>96</v>
      </c>
      <c r="X65" s="142">
        <f>4*12</f>
        <v>48</v>
      </c>
      <c r="Y65" s="142"/>
      <c r="Z65" s="142"/>
      <c r="AA65" s="142"/>
      <c r="AB65" s="142"/>
      <c r="AC65" s="142"/>
      <c r="AD65" s="142"/>
      <c r="AE65" s="142"/>
      <c r="AF65" s="142"/>
      <c r="AG65" s="142"/>
      <c r="AH65" s="184"/>
      <c r="AI65" s="201">
        <f t="shared" si="0"/>
        <v>150</v>
      </c>
      <c r="AJ65" s="237"/>
      <c r="AK65" s="211" t="e">
        <f t="shared" si="1"/>
        <v>#DIV/0!</v>
      </c>
      <c r="AL65" s="110" t="s">
        <v>216</v>
      </c>
    </row>
    <row r="66" spans="1:38" ht="14.25" customHeight="1" x14ac:dyDescent="0.2">
      <c r="A66" s="181">
        <v>54</v>
      </c>
      <c r="B66" s="231" t="s">
        <v>398</v>
      </c>
      <c r="C66" s="34" t="s">
        <v>154</v>
      </c>
      <c r="D66" s="223">
        <v>44</v>
      </c>
      <c r="E66" s="142"/>
      <c r="F66" s="142"/>
      <c r="G66" s="142">
        <v>52</v>
      </c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>
        <f>54</f>
        <v>54</v>
      </c>
      <c r="AH66" s="184"/>
      <c r="AI66" s="201">
        <f t="shared" si="0"/>
        <v>150</v>
      </c>
      <c r="AJ66" s="237">
        <v>142</v>
      </c>
      <c r="AK66" s="211">
        <f t="shared" si="1"/>
        <v>3.2272727272727271</v>
      </c>
      <c r="AL66" s="110" t="s">
        <v>216</v>
      </c>
    </row>
    <row r="67" spans="1:38" ht="14.25" customHeight="1" x14ac:dyDescent="0.2">
      <c r="A67" s="181">
        <v>55</v>
      </c>
      <c r="B67" s="319" t="s">
        <v>301</v>
      </c>
      <c r="C67" s="34" t="s">
        <v>178</v>
      </c>
      <c r="D67" s="223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>
        <f>9*6</f>
        <v>54</v>
      </c>
      <c r="V67" s="142"/>
      <c r="W67" s="142">
        <f>4*12</f>
        <v>48</v>
      </c>
      <c r="X67" s="142">
        <f>4*12</f>
        <v>48</v>
      </c>
      <c r="Y67" s="142"/>
      <c r="Z67" s="142"/>
      <c r="AA67" s="142"/>
      <c r="AB67" s="142"/>
      <c r="AC67" s="142"/>
      <c r="AD67" s="142"/>
      <c r="AE67" s="142"/>
      <c r="AF67" s="142"/>
      <c r="AG67" s="142"/>
      <c r="AH67" s="184"/>
      <c r="AI67" s="201">
        <f t="shared" si="0"/>
        <v>150</v>
      </c>
      <c r="AJ67" s="237">
        <v>0</v>
      </c>
      <c r="AK67" s="211" t="e">
        <f t="shared" si="1"/>
        <v>#DIV/0!</v>
      </c>
      <c r="AL67" s="110" t="s">
        <v>216</v>
      </c>
    </row>
    <row r="68" spans="1:38" ht="14.25" customHeight="1" x14ac:dyDescent="0.2">
      <c r="A68" s="174">
        <v>56</v>
      </c>
      <c r="B68" s="231" t="s">
        <v>373</v>
      </c>
      <c r="C68" s="34" t="s">
        <v>188</v>
      </c>
      <c r="D68" s="223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430" t="s">
        <v>302</v>
      </c>
      <c r="AD68" s="428"/>
      <c r="AE68" s="428"/>
      <c r="AF68" s="428"/>
      <c r="AG68" s="428"/>
      <c r="AH68" s="428"/>
      <c r="AI68" s="201">
        <f t="shared" si="0"/>
        <v>0</v>
      </c>
      <c r="AJ68" s="237"/>
      <c r="AK68" s="211" t="e">
        <f t="shared" si="1"/>
        <v>#DIV/0!</v>
      </c>
      <c r="AL68" s="110" t="s">
        <v>216</v>
      </c>
    </row>
    <row r="69" spans="1:38" ht="14.25" customHeight="1" x14ac:dyDescent="0.2">
      <c r="A69" s="181">
        <v>57</v>
      </c>
      <c r="B69" s="231" t="s">
        <v>515</v>
      </c>
      <c r="C69" s="34" t="s">
        <v>230</v>
      </c>
      <c r="D69" s="223"/>
      <c r="E69" s="142"/>
      <c r="F69" s="142"/>
      <c r="G69" s="142">
        <f>1*4</f>
        <v>4</v>
      </c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>
        <f>10*6</f>
        <v>60</v>
      </c>
      <c r="T69" s="142"/>
      <c r="U69" s="142"/>
      <c r="V69" s="142"/>
      <c r="W69" s="142"/>
      <c r="X69" s="142">
        <f>6*12</f>
        <v>72</v>
      </c>
      <c r="Y69" s="142"/>
      <c r="Z69" s="142"/>
      <c r="AA69" s="142"/>
      <c r="AB69" s="142"/>
      <c r="AC69" s="142"/>
      <c r="AD69" s="142"/>
      <c r="AE69" s="142"/>
      <c r="AF69" s="142"/>
      <c r="AG69" s="142">
        <f>14</f>
        <v>14</v>
      </c>
      <c r="AH69" s="184"/>
      <c r="AI69" s="201">
        <f t="shared" si="0"/>
        <v>150</v>
      </c>
      <c r="AJ69" s="237"/>
      <c r="AK69" s="211" t="e">
        <f t="shared" si="1"/>
        <v>#DIV/0!</v>
      </c>
      <c r="AL69" s="110" t="s">
        <v>216</v>
      </c>
    </row>
    <row r="70" spans="1:38" ht="14.25" customHeight="1" x14ac:dyDescent="0.2">
      <c r="A70" s="181">
        <v>58</v>
      </c>
      <c r="B70" s="231" t="s">
        <v>241</v>
      </c>
      <c r="C70" s="34" t="s">
        <v>234</v>
      </c>
      <c r="D70" s="223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>
        <f>1*6</f>
        <v>6</v>
      </c>
      <c r="T70" s="142"/>
      <c r="U70" s="142">
        <f>22*6</f>
        <v>132</v>
      </c>
      <c r="V70" s="142"/>
      <c r="W70" s="142">
        <f>1*12</f>
        <v>12</v>
      </c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84"/>
      <c r="AI70" s="201">
        <f t="shared" si="0"/>
        <v>150</v>
      </c>
      <c r="AJ70" s="237">
        <v>48</v>
      </c>
      <c r="AK70" s="211" t="e">
        <f t="shared" si="1"/>
        <v>#DIV/0!</v>
      </c>
      <c r="AL70" s="110" t="s">
        <v>216</v>
      </c>
    </row>
    <row r="71" spans="1:38" ht="14.25" customHeight="1" x14ac:dyDescent="0.2">
      <c r="A71" s="174">
        <v>59</v>
      </c>
      <c r="B71" s="319" t="s">
        <v>241</v>
      </c>
      <c r="C71" s="34" t="s">
        <v>233</v>
      </c>
      <c r="D71" s="223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>
        <f>2*6</f>
        <v>12</v>
      </c>
      <c r="T71" s="142"/>
      <c r="U71" s="142">
        <f>15*6</f>
        <v>90</v>
      </c>
      <c r="V71" s="142"/>
      <c r="W71" s="142"/>
      <c r="X71" s="142">
        <f>4*12</f>
        <v>48</v>
      </c>
      <c r="Y71" s="142"/>
      <c r="Z71" s="142"/>
      <c r="AA71" s="142"/>
      <c r="AB71" s="142"/>
      <c r="AC71" s="142"/>
      <c r="AD71" s="142"/>
      <c r="AE71" s="142"/>
      <c r="AF71" s="142"/>
      <c r="AG71" s="142"/>
      <c r="AH71" s="184"/>
      <c r="AI71" s="201">
        <f t="shared" si="0"/>
        <v>150</v>
      </c>
      <c r="AJ71" s="237">
        <v>6</v>
      </c>
      <c r="AK71" s="211" t="e">
        <f t="shared" si="1"/>
        <v>#DIV/0!</v>
      </c>
      <c r="AL71" s="110" t="s">
        <v>216</v>
      </c>
    </row>
    <row r="72" spans="1:38" ht="14.25" customHeight="1" x14ac:dyDescent="0.2">
      <c r="A72" s="181">
        <v>60</v>
      </c>
      <c r="B72" s="231" t="s">
        <v>241</v>
      </c>
      <c r="C72" s="34" t="s">
        <v>229</v>
      </c>
      <c r="D72" s="223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>
        <f>9*6</f>
        <v>54</v>
      </c>
      <c r="T72" s="142"/>
      <c r="U72" s="142">
        <f>2*6</f>
        <v>12</v>
      </c>
      <c r="V72" s="142"/>
      <c r="W72" s="142"/>
      <c r="X72" s="142">
        <f>7*12</f>
        <v>84</v>
      </c>
      <c r="Y72" s="142"/>
      <c r="Z72" s="142"/>
      <c r="AA72" s="142"/>
      <c r="AB72" s="142"/>
      <c r="AC72" s="142"/>
      <c r="AD72" s="142"/>
      <c r="AE72" s="142"/>
      <c r="AF72" s="142"/>
      <c r="AG72" s="142"/>
      <c r="AH72" s="184"/>
      <c r="AI72" s="201">
        <f t="shared" si="0"/>
        <v>150</v>
      </c>
      <c r="AJ72" s="237">
        <v>2</v>
      </c>
      <c r="AK72" s="211" t="e">
        <f t="shared" si="1"/>
        <v>#DIV/0!</v>
      </c>
      <c r="AL72" s="110" t="s">
        <v>216</v>
      </c>
    </row>
    <row r="73" spans="1:38" ht="14.25" customHeight="1" x14ac:dyDescent="0.2">
      <c r="A73" s="181">
        <v>61</v>
      </c>
      <c r="B73" s="319" t="s">
        <v>241</v>
      </c>
      <c r="C73" s="34" t="s">
        <v>228</v>
      </c>
      <c r="D73" s="223">
        <f>8*4</f>
        <v>32</v>
      </c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>
        <f>4*6</f>
        <v>24</v>
      </c>
      <c r="S73" s="142"/>
      <c r="T73" s="142">
        <f>3*6</f>
        <v>18</v>
      </c>
      <c r="U73" s="142"/>
      <c r="V73" s="142"/>
      <c r="W73" s="142"/>
      <c r="X73" s="142">
        <f>4*12</f>
        <v>48</v>
      </c>
      <c r="Y73" s="142"/>
      <c r="Z73" s="142"/>
      <c r="AA73" s="142"/>
      <c r="AB73" s="142"/>
      <c r="AC73" s="142"/>
      <c r="AD73" s="142"/>
      <c r="AE73" s="142"/>
      <c r="AF73" s="142"/>
      <c r="AG73" s="142">
        <f>28</f>
        <v>28</v>
      </c>
      <c r="AH73" s="184"/>
      <c r="AI73" s="201">
        <f t="shared" si="0"/>
        <v>150</v>
      </c>
      <c r="AJ73" s="237">
        <v>72</v>
      </c>
      <c r="AK73" s="211">
        <f t="shared" si="1"/>
        <v>2.25</v>
      </c>
      <c r="AL73" s="110" t="s">
        <v>216</v>
      </c>
    </row>
    <row r="74" spans="1:38" ht="14.25" customHeight="1" x14ac:dyDescent="0.2">
      <c r="A74" s="174">
        <v>62</v>
      </c>
      <c r="B74" s="231" t="s">
        <v>287</v>
      </c>
      <c r="C74" s="34" t="s">
        <v>227</v>
      </c>
      <c r="D74" s="223">
        <v>4</v>
      </c>
      <c r="E74" s="142"/>
      <c r="F74" s="142"/>
      <c r="G74" s="142">
        <v>8</v>
      </c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>
        <f>12*6</f>
        <v>72</v>
      </c>
      <c r="V74" s="142"/>
      <c r="W74" s="142">
        <f>1*12</f>
        <v>12</v>
      </c>
      <c r="X74" s="142">
        <f>4*12</f>
        <v>48</v>
      </c>
      <c r="Y74" s="142"/>
      <c r="Z74" s="142"/>
      <c r="AA74" s="142"/>
      <c r="AB74" s="142"/>
      <c r="AC74" s="142"/>
      <c r="AD74" s="142"/>
      <c r="AE74" s="142"/>
      <c r="AF74" s="142"/>
      <c r="AG74" s="142">
        <f>1*6</f>
        <v>6</v>
      </c>
      <c r="AH74" s="184"/>
      <c r="AI74" s="201">
        <f t="shared" si="0"/>
        <v>150</v>
      </c>
      <c r="AJ74" s="237">
        <v>2</v>
      </c>
      <c r="AK74" s="211">
        <f t="shared" si="1"/>
        <v>0.5</v>
      </c>
      <c r="AL74" s="110" t="s">
        <v>216</v>
      </c>
    </row>
    <row r="75" spans="1:38" ht="14.25" customHeight="1" x14ac:dyDescent="0.2">
      <c r="A75" s="181">
        <v>63</v>
      </c>
      <c r="B75" s="231" t="s">
        <v>247</v>
      </c>
      <c r="C75" s="34" t="s">
        <v>264</v>
      </c>
      <c r="D75" s="223">
        <f>15*4</f>
        <v>60</v>
      </c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>
        <f>4*6</f>
        <v>24</v>
      </c>
      <c r="V75" s="142"/>
      <c r="W75" s="142"/>
      <c r="X75" s="142">
        <f>3*12</f>
        <v>36</v>
      </c>
      <c r="Y75" s="142"/>
      <c r="Z75" s="142"/>
      <c r="AA75" s="142"/>
      <c r="AB75" s="142"/>
      <c r="AC75" s="142"/>
      <c r="AD75" s="142"/>
      <c r="AE75" s="142"/>
      <c r="AF75" s="142"/>
      <c r="AG75" s="142">
        <f>30</f>
        <v>30</v>
      </c>
      <c r="AH75" s="184"/>
      <c r="AI75" s="201">
        <f t="shared" si="0"/>
        <v>150</v>
      </c>
      <c r="AJ75" s="237">
        <v>41</v>
      </c>
      <c r="AK75" s="211">
        <f t="shared" si="1"/>
        <v>0.68333333333333335</v>
      </c>
      <c r="AL75" s="110" t="s">
        <v>216</v>
      </c>
    </row>
    <row r="76" spans="1:38" ht="14.25" customHeight="1" x14ac:dyDescent="0.2">
      <c r="A76" s="181">
        <v>64</v>
      </c>
      <c r="B76" s="231" t="s">
        <v>242</v>
      </c>
      <c r="C76" s="34" t="s">
        <v>251</v>
      </c>
      <c r="D76" s="223">
        <f>1*4</f>
        <v>4</v>
      </c>
      <c r="E76" s="142"/>
      <c r="F76" s="142"/>
      <c r="G76" s="142">
        <f>1*4</f>
        <v>4</v>
      </c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>
        <f>1*6</f>
        <v>6</v>
      </c>
      <c r="T76" s="142"/>
      <c r="U76" s="142"/>
      <c r="V76" s="142"/>
      <c r="W76" s="142">
        <f>6*12</f>
        <v>72</v>
      </c>
      <c r="X76" s="142">
        <f>5*12</f>
        <v>60</v>
      </c>
      <c r="Y76" s="142"/>
      <c r="Z76" s="142"/>
      <c r="AA76" s="142"/>
      <c r="AB76" s="142"/>
      <c r="AC76" s="142"/>
      <c r="AD76" s="142"/>
      <c r="AE76" s="142"/>
      <c r="AF76" s="142"/>
      <c r="AG76" s="142">
        <f>4</f>
        <v>4</v>
      </c>
      <c r="AH76" s="184"/>
      <c r="AI76" s="201">
        <f t="shared" si="0"/>
        <v>150</v>
      </c>
      <c r="AJ76" s="237">
        <v>29</v>
      </c>
      <c r="AK76" s="211">
        <f t="shared" si="1"/>
        <v>7.25</v>
      </c>
      <c r="AL76" s="110" t="s">
        <v>216</v>
      </c>
    </row>
    <row r="77" spans="1:38" ht="14.25" customHeight="1" x14ac:dyDescent="0.2">
      <c r="A77" s="174">
        <v>65</v>
      </c>
      <c r="B77" s="319" t="s">
        <v>287</v>
      </c>
      <c r="C77" s="34" t="s">
        <v>266</v>
      </c>
      <c r="D77" s="223">
        <f>1*4</f>
        <v>4</v>
      </c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>
        <f>12*6</f>
        <v>72</v>
      </c>
      <c r="V77" s="142"/>
      <c r="W77" s="142">
        <f>1*12</f>
        <v>12</v>
      </c>
      <c r="X77" s="142">
        <f>5*12</f>
        <v>60</v>
      </c>
      <c r="Y77" s="142"/>
      <c r="Z77" s="142"/>
      <c r="AA77" s="142"/>
      <c r="AB77" s="142"/>
      <c r="AC77" s="142"/>
      <c r="AD77" s="142"/>
      <c r="AE77" s="142"/>
      <c r="AF77" s="142"/>
      <c r="AG77" s="142">
        <f>2</f>
        <v>2</v>
      </c>
      <c r="AH77" s="184"/>
      <c r="AI77" s="201">
        <f t="shared" ref="AI77:AI109" si="2">SUM(D77:AH77)</f>
        <v>150</v>
      </c>
      <c r="AJ77" s="236"/>
      <c r="AK77" s="211">
        <f t="shared" ref="AK77:AK153" si="3">+AJ77/D77</f>
        <v>0</v>
      </c>
      <c r="AL77" s="110" t="s">
        <v>216</v>
      </c>
    </row>
    <row r="78" spans="1:38" ht="14.25" customHeight="1" x14ac:dyDescent="0.2">
      <c r="A78" s="181">
        <v>66</v>
      </c>
      <c r="B78" s="231" t="s">
        <v>240</v>
      </c>
      <c r="C78" s="34" t="s">
        <v>268</v>
      </c>
      <c r="D78" s="223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>
        <f>1*6</f>
        <v>6</v>
      </c>
      <c r="V78" s="142"/>
      <c r="W78" s="142">
        <f>9*12</f>
        <v>108</v>
      </c>
      <c r="X78" s="142">
        <f>3*12</f>
        <v>36</v>
      </c>
      <c r="Y78" s="142"/>
      <c r="Z78" s="142"/>
      <c r="AA78" s="142"/>
      <c r="AB78" s="142"/>
      <c r="AC78" s="142"/>
      <c r="AD78" s="142"/>
      <c r="AE78" s="142"/>
      <c r="AF78" s="142"/>
      <c r="AG78" s="142"/>
      <c r="AH78" s="184"/>
      <c r="AI78" s="201">
        <f t="shared" si="2"/>
        <v>150</v>
      </c>
      <c r="AJ78" s="323"/>
      <c r="AK78" s="211" t="e">
        <f t="shared" si="3"/>
        <v>#DIV/0!</v>
      </c>
      <c r="AL78" s="110" t="s">
        <v>216</v>
      </c>
    </row>
    <row r="79" spans="1:38" ht="14.25" customHeight="1" x14ac:dyDescent="0.2">
      <c r="A79" s="181">
        <v>67</v>
      </c>
      <c r="B79" s="319" t="s">
        <v>537</v>
      </c>
      <c r="C79" s="34" t="s">
        <v>274</v>
      </c>
      <c r="D79" s="223">
        <f>24*4</f>
        <v>96</v>
      </c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>
        <f>54</f>
        <v>54</v>
      </c>
      <c r="AH79" s="184"/>
      <c r="AI79" s="201">
        <f t="shared" si="2"/>
        <v>150</v>
      </c>
      <c r="AJ79" s="237">
        <v>120</v>
      </c>
      <c r="AK79" s="211">
        <f t="shared" si="3"/>
        <v>1.25</v>
      </c>
      <c r="AL79" s="110" t="s">
        <v>216</v>
      </c>
    </row>
    <row r="80" spans="1:38" ht="14.25" customHeight="1" x14ac:dyDescent="0.2">
      <c r="A80" s="174">
        <v>68</v>
      </c>
      <c r="B80" s="231" t="s">
        <v>247</v>
      </c>
      <c r="C80" s="34" t="s">
        <v>276</v>
      </c>
      <c r="D80" s="223">
        <f>15*4</f>
        <v>60</v>
      </c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>
        <f>4*6</f>
        <v>24</v>
      </c>
      <c r="V80" s="142"/>
      <c r="W80" s="142"/>
      <c r="X80" s="142">
        <f>3*12</f>
        <v>36</v>
      </c>
      <c r="Y80" s="142"/>
      <c r="Z80" s="142"/>
      <c r="AA80" s="142"/>
      <c r="AB80" s="142"/>
      <c r="AC80" s="142"/>
      <c r="AD80" s="142"/>
      <c r="AE80" s="142"/>
      <c r="AF80" s="142"/>
      <c r="AG80" s="142">
        <f>30</f>
        <v>30</v>
      </c>
      <c r="AH80" s="184"/>
      <c r="AI80" s="201">
        <f t="shared" si="2"/>
        <v>150</v>
      </c>
      <c r="AJ80" s="237">
        <v>64</v>
      </c>
      <c r="AK80" s="211">
        <f t="shared" si="3"/>
        <v>1.0666666666666667</v>
      </c>
      <c r="AL80" s="110" t="s">
        <v>216</v>
      </c>
    </row>
    <row r="81" spans="1:38" ht="14.25" customHeight="1" x14ac:dyDescent="0.2">
      <c r="A81" s="181">
        <v>69</v>
      </c>
      <c r="B81" s="231" t="s">
        <v>240</v>
      </c>
      <c r="C81" s="34" t="s">
        <v>308</v>
      </c>
      <c r="D81" s="223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>
        <f>1*6</f>
        <v>6</v>
      </c>
      <c r="V81" s="142"/>
      <c r="W81" s="142">
        <f>5*12</f>
        <v>60</v>
      </c>
      <c r="X81" s="142">
        <f>7*12</f>
        <v>84</v>
      </c>
      <c r="Y81" s="142"/>
      <c r="Z81" s="142"/>
      <c r="AA81" s="142"/>
      <c r="AB81" s="142"/>
      <c r="AC81" s="142"/>
      <c r="AD81" s="142"/>
      <c r="AE81" s="142"/>
      <c r="AF81" s="142"/>
      <c r="AG81" s="142"/>
      <c r="AH81" s="184"/>
      <c r="AI81" s="201">
        <f t="shared" si="2"/>
        <v>150</v>
      </c>
      <c r="AJ81" s="237"/>
      <c r="AK81" s="211" t="e">
        <f t="shared" si="3"/>
        <v>#DIV/0!</v>
      </c>
      <c r="AL81" s="110" t="s">
        <v>216</v>
      </c>
    </row>
    <row r="82" spans="1:38" ht="14.25" customHeight="1" x14ac:dyDescent="0.2">
      <c r="A82" s="181">
        <v>70</v>
      </c>
      <c r="B82" s="231" t="s">
        <v>242</v>
      </c>
      <c r="C82" s="34" t="s">
        <v>309</v>
      </c>
      <c r="D82" s="223">
        <f>1*4</f>
        <v>4</v>
      </c>
      <c r="E82" s="142"/>
      <c r="F82" s="142"/>
      <c r="G82" s="142">
        <f>2*4</f>
        <v>8</v>
      </c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>
        <f>8*12</f>
        <v>96</v>
      </c>
      <c r="X82" s="142">
        <f>3*12</f>
        <v>36</v>
      </c>
      <c r="Y82" s="142"/>
      <c r="Z82" s="142"/>
      <c r="AA82" s="142"/>
      <c r="AB82" s="142"/>
      <c r="AC82" s="142"/>
      <c r="AD82" s="142"/>
      <c r="AE82" s="142"/>
      <c r="AF82" s="142"/>
      <c r="AG82" s="142">
        <f>6</f>
        <v>6</v>
      </c>
      <c r="AH82" s="184"/>
      <c r="AI82" s="201">
        <f t="shared" si="2"/>
        <v>150</v>
      </c>
      <c r="AJ82" s="237">
        <v>30</v>
      </c>
      <c r="AK82" s="211">
        <f t="shared" si="3"/>
        <v>7.5</v>
      </c>
      <c r="AL82" s="110" t="s">
        <v>216</v>
      </c>
    </row>
    <row r="83" spans="1:38" ht="14.25" customHeight="1" x14ac:dyDescent="0.2">
      <c r="A83" s="174">
        <v>71</v>
      </c>
      <c r="B83" s="319" t="s">
        <v>241</v>
      </c>
      <c r="C83" s="34" t="s">
        <v>310</v>
      </c>
      <c r="D83" s="223">
        <f>7*4</f>
        <v>28</v>
      </c>
      <c r="E83" s="142"/>
      <c r="F83" s="142"/>
      <c r="G83" s="142"/>
      <c r="H83" s="142"/>
      <c r="I83" s="142"/>
      <c r="J83" s="142"/>
      <c r="K83" s="142"/>
      <c r="L83" s="142">
        <f>6*4</f>
        <v>24</v>
      </c>
      <c r="M83" s="142"/>
      <c r="N83" s="142"/>
      <c r="O83" s="142"/>
      <c r="P83" s="142"/>
      <c r="Q83" s="142"/>
      <c r="R83" s="142"/>
      <c r="S83" s="142">
        <f>1*6</f>
        <v>6</v>
      </c>
      <c r="T83" s="142"/>
      <c r="U83" s="142">
        <f>7*6</f>
        <v>42</v>
      </c>
      <c r="V83" s="142"/>
      <c r="W83" s="142"/>
      <c r="X83" s="142">
        <f>2*12</f>
        <v>24</v>
      </c>
      <c r="Y83" s="142"/>
      <c r="Z83" s="142"/>
      <c r="AA83" s="142"/>
      <c r="AB83" s="142"/>
      <c r="AC83" s="142"/>
      <c r="AD83" s="142"/>
      <c r="AE83" s="142"/>
      <c r="AF83" s="142"/>
      <c r="AG83" s="142">
        <f>26</f>
        <v>26</v>
      </c>
      <c r="AH83" s="184"/>
      <c r="AI83" s="201">
        <f t="shared" si="2"/>
        <v>150</v>
      </c>
      <c r="AJ83" s="237">
        <v>85</v>
      </c>
      <c r="AK83" s="211">
        <f t="shared" si="3"/>
        <v>3.0357142857142856</v>
      </c>
      <c r="AL83" s="110" t="s">
        <v>216</v>
      </c>
    </row>
    <row r="84" spans="1:38" ht="14.25" customHeight="1" x14ac:dyDescent="0.2">
      <c r="A84" s="181">
        <v>72</v>
      </c>
      <c r="B84" s="231" t="s">
        <v>372</v>
      </c>
      <c r="C84" s="34" t="s">
        <v>316</v>
      </c>
      <c r="D84" s="223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>
        <f>7*6</f>
        <v>42</v>
      </c>
      <c r="V84" s="142"/>
      <c r="W84" s="142"/>
      <c r="X84" s="142">
        <f>9*12</f>
        <v>108</v>
      </c>
      <c r="Y84" s="142"/>
      <c r="Z84" s="142"/>
      <c r="AA84" s="142"/>
      <c r="AB84" s="142"/>
      <c r="AC84" s="142"/>
      <c r="AD84" s="142"/>
      <c r="AE84" s="142"/>
      <c r="AF84" s="142"/>
      <c r="AG84" s="142"/>
      <c r="AH84" s="184"/>
      <c r="AI84" s="201">
        <f t="shared" si="2"/>
        <v>150</v>
      </c>
      <c r="AJ84" s="237"/>
      <c r="AK84" s="211" t="e">
        <f t="shared" si="3"/>
        <v>#DIV/0!</v>
      </c>
      <c r="AL84" s="110" t="s">
        <v>216</v>
      </c>
    </row>
    <row r="85" spans="1:38" ht="14.25" customHeight="1" x14ac:dyDescent="0.2">
      <c r="A85" s="181">
        <v>73</v>
      </c>
      <c r="B85" s="319" t="s">
        <v>538</v>
      </c>
      <c r="C85" s="34" t="s">
        <v>319</v>
      </c>
      <c r="D85" s="223">
        <f>11*4</f>
        <v>44</v>
      </c>
      <c r="E85" s="142"/>
      <c r="F85" s="142"/>
      <c r="G85" s="142"/>
      <c r="H85" s="142"/>
      <c r="I85" s="142"/>
      <c r="J85" s="142"/>
      <c r="K85" s="142"/>
      <c r="L85" s="142">
        <f>6*4</f>
        <v>24</v>
      </c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>
        <f>4*12</f>
        <v>48</v>
      </c>
      <c r="Y85" s="142"/>
      <c r="Z85" s="142"/>
      <c r="AA85" s="142"/>
      <c r="AB85" s="142"/>
      <c r="AC85" s="142"/>
      <c r="AD85" s="142"/>
      <c r="AE85" s="142"/>
      <c r="AF85" s="142"/>
      <c r="AG85" s="142">
        <f>34</f>
        <v>34</v>
      </c>
      <c r="AH85" s="184"/>
      <c r="AI85" s="201">
        <f t="shared" si="2"/>
        <v>150</v>
      </c>
      <c r="AJ85" s="237">
        <v>194</v>
      </c>
      <c r="AK85" s="211">
        <f t="shared" si="3"/>
        <v>4.4090909090909092</v>
      </c>
      <c r="AL85" s="110" t="s">
        <v>216</v>
      </c>
    </row>
    <row r="86" spans="1:38" ht="14.25" customHeight="1" x14ac:dyDescent="0.2">
      <c r="A86" s="174">
        <v>74</v>
      </c>
      <c r="B86" s="231" t="s">
        <v>372</v>
      </c>
      <c r="C86" s="34" t="s">
        <v>321</v>
      </c>
      <c r="D86" s="223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430" t="s">
        <v>518</v>
      </c>
      <c r="AC86" s="428"/>
      <c r="AD86" s="428"/>
      <c r="AE86" s="428"/>
      <c r="AF86" s="428"/>
      <c r="AG86" s="428"/>
      <c r="AH86" s="428"/>
      <c r="AI86" s="201">
        <f t="shared" si="2"/>
        <v>0</v>
      </c>
      <c r="AJ86" s="237"/>
      <c r="AK86" s="211" t="e">
        <f t="shared" si="3"/>
        <v>#DIV/0!</v>
      </c>
      <c r="AL86" s="110" t="s">
        <v>216</v>
      </c>
    </row>
    <row r="87" spans="1:38" ht="14.25" customHeight="1" x14ac:dyDescent="0.2">
      <c r="A87" s="181">
        <v>75</v>
      </c>
      <c r="B87" s="231" t="s">
        <v>241</v>
      </c>
      <c r="C87" s="34" t="s">
        <v>320</v>
      </c>
      <c r="D87" s="223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>
        <f>15*6</f>
        <v>90</v>
      </c>
      <c r="V87" s="142"/>
      <c r="W87" s="142"/>
      <c r="X87" s="142">
        <f>5*12</f>
        <v>60</v>
      </c>
      <c r="Y87" s="142"/>
      <c r="Z87" s="142"/>
      <c r="AA87" s="142"/>
      <c r="AB87" s="142"/>
      <c r="AC87" s="142"/>
      <c r="AD87" s="142"/>
      <c r="AE87" s="142"/>
      <c r="AF87" s="142"/>
      <c r="AG87" s="142"/>
      <c r="AH87" s="184"/>
      <c r="AI87" s="201">
        <f t="shared" si="2"/>
        <v>150</v>
      </c>
      <c r="AJ87" s="237">
        <v>1</v>
      </c>
      <c r="AK87" s="211" t="e">
        <f t="shared" si="3"/>
        <v>#DIV/0!</v>
      </c>
      <c r="AL87" s="110" t="s">
        <v>216</v>
      </c>
    </row>
    <row r="88" spans="1:38" ht="14.25" customHeight="1" x14ac:dyDescent="0.2">
      <c r="A88" s="181">
        <v>76</v>
      </c>
      <c r="B88" s="231" t="s">
        <v>247</v>
      </c>
      <c r="C88" s="34" t="s">
        <v>323</v>
      </c>
      <c r="D88" s="223">
        <f>7*4</f>
        <v>28</v>
      </c>
      <c r="E88" s="142"/>
      <c r="F88" s="142"/>
      <c r="G88" s="142"/>
      <c r="H88" s="142"/>
      <c r="I88" s="142"/>
      <c r="J88" s="142"/>
      <c r="K88" s="142"/>
      <c r="L88" s="142">
        <f>4*4</f>
        <v>16</v>
      </c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430" t="s">
        <v>540</v>
      </c>
      <c r="AB88" s="428"/>
      <c r="AC88" s="428"/>
      <c r="AD88" s="428"/>
      <c r="AE88" s="428"/>
      <c r="AF88" s="428"/>
      <c r="AG88" s="431"/>
      <c r="AH88" s="184"/>
      <c r="AI88" s="201">
        <f t="shared" si="2"/>
        <v>44</v>
      </c>
      <c r="AJ88" s="237">
        <v>126</v>
      </c>
      <c r="AK88" s="211">
        <f t="shared" si="3"/>
        <v>4.5</v>
      </c>
      <c r="AL88" s="110" t="s">
        <v>216</v>
      </c>
    </row>
    <row r="89" spans="1:38" ht="14.25" customHeight="1" x14ac:dyDescent="0.2">
      <c r="A89" s="174">
        <v>77</v>
      </c>
      <c r="B89" s="319" t="s">
        <v>287</v>
      </c>
      <c r="C89" s="34" t="s">
        <v>327</v>
      </c>
      <c r="D89" s="223">
        <v>4</v>
      </c>
      <c r="E89" s="142"/>
      <c r="F89" s="142"/>
      <c r="G89" s="142">
        <v>8</v>
      </c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>
        <f>12*6</f>
        <v>72</v>
      </c>
      <c r="V89" s="142"/>
      <c r="W89" s="142"/>
      <c r="X89" s="142">
        <f>5*12</f>
        <v>60</v>
      </c>
      <c r="Y89" s="142"/>
      <c r="Z89" s="142"/>
      <c r="AA89" s="142"/>
      <c r="AB89" s="142"/>
      <c r="AC89" s="142"/>
      <c r="AD89" s="142"/>
      <c r="AE89" s="142"/>
      <c r="AF89" s="142"/>
      <c r="AG89" s="142">
        <f>6</f>
        <v>6</v>
      </c>
      <c r="AH89" s="184"/>
      <c r="AI89" s="201">
        <f t="shared" si="2"/>
        <v>150</v>
      </c>
      <c r="AJ89" s="237">
        <v>10</v>
      </c>
      <c r="AK89" s="211">
        <f t="shared" si="3"/>
        <v>2.5</v>
      </c>
      <c r="AL89" s="110" t="s">
        <v>216</v>
      </c>
    </row>
    <row r="90" spans="1:38" ht="14.25" customHeight="1" x14ac:dyDescent="0.2">
      <c r="A90" s="181">
        <v>78</v>
      </c>
      <c r="B90" s="231" t="s">
        <v>538</v>
      </c>
      <c r="C90" s="34" t="s">
        <v>329</v>
      </c>
      <c r="D90" s="223">
        <f>11*4</f>
        <v>44</v>
      </c>
      <c r="E90" s="142"/>
      <c r="F90" s="142"/>
      <c r="G90" s="142"/>
      <c r="H90" s="142"/>
      <c r="I90" s="142"/>
      <c r="J90" s="142"/>
      <c r="K90" s="142"/>
      <c r="L90" s="142">
        <f>12*4</f>
        <v>48</v>
      </c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>
        <f>1*6</f>
        <v>6</v>
      </c>
      <c r="AG90" s="142">
        <f>52</f>
        <v>52</v>
      </c>
      <c r="AH90" s="184"/>
      <c r="AI90" s="201">
        <f t="shared" si="2"/>
        <v>150</v>
      </c>
      <c r="AJ90" s="237">
        <v>145</v>
      </c>
      <c r="AK90" s="211">
        <f t="shared" si="3"/>
        <v>3.2954545454545454</v>
      </c>
      <c r="AL90" s="110" t="s">
        <v>216</v>
      </c>
    </row>
    <row r="91" spans="1:38" ht="14.25" customHeight="1" x14ac:dyDescent="0.2">
      <c r="A91" s="181">
        <v>79</v>
      </c>
      <c r="B91" s="319" t="s">
        <v>372</v>
      </c>
      <c r="C91" s="34" t="s">
        <v>330</v>
      </c>
      <c r="D91" s="223"/>
      <c r="E91" s="142"/>
      <c r="F91" s="142"/>
      <c r="G91" s="142">
        <f>1*4</f>
        <v>4</v>
      </c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>
        <f>10*6</f>
        <v>60</v>
      </c>
      <c r="T91" s="142"/>
      <c r="U91" s="142"/>
      <c r="V91" s="142"/>
      <c r="W91" s="142">
        <f>1*12</f>
        <v>12</v>
      </c>
      <c r="X91" s="142">
        <f>6*12</f>
        <v>72</v>
      </c>
      <c r="Y91" s="142"/>
      <c r="Z91" s="142"/>
      <c r="AA91" s="142"/>
      <c r="AB91" s="142"/>
      <c r="AC91" s="142"/>
      <c r="AD91" s="142"/>
      <c r="AE91" s="142"/>
      <c r="AF91" s="142"/>
      <c r="AG91" s="142">
        <f>2</f>
        <v>2</v>
      </c>
      <c r="AH91" s="184"/>
      <c r="AI91" s="201">
        <f t="shared" si="2"/>
        <v>150</v>
      </c>
      <c r="AJ91" s="237"/>
      <c r="AK91" s="211" t="e">
        <f t="shared" si="3"/>
        <v>#DIV/0!</v>
      </c>
      <c r="AL91" s="110" t="s">
        <v>216</v>
      </c>
    </row>
    <row r="92" spans="1:38" ht="14.25" customHeight="1" x14ac:dyDescent="0.2">
      <c r="A92" s="174">
        <v>80</v>
      </c>
      <c r="B92" s="231" t="s">
        <v>240</v>
      </c>
      <c r="C92" s="34" t="s">
        <v>331</v>
      </c>
      <c r="D92" s="223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430" t="s">
        <v>297</v>
      </c>
      <c r="AC92" s="428"/>
      <c r="AD92" s="428"/>
      <c r="AE92" s="428"/>
      <c r="AF92" s="428"/>
      <c r="AG92" s="431"/>
      <c r="AH92" s="184"/>
      <c r="AI92" s="201">
        <f t="shared" si="2"/>
        <v>0</v>
      </c>
      <c r="AJ92" s="237"/>
      <c r="AK92" s="211" t="e">
        <f t="shared" si="3"/>
        <v>#DIV/0!</v>
      </c>
      <c r="AL92" s="110" t="s">
        <v>216</v>
      </c>
    </row>
    <row r="93" spans="1:38" ht="14.25" customHeight="1" x14ac:dyDescent="0.2">
      <c r="A93" s="181">
        <v>81</v>
      </c>
      <c r="B93" s="231" t="s">
        <v>287</v>
      </c>
      <c r="C93" s="34" t="s">
        <v>332</v>
      </c>
      <c r="D93" s="223">
        <f>1*4</f>
        <v>4</v>
      </c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>
        <f>14*6</f>
        <v>84</v>
      </c>
      <c r="V93" s="142"/>
      <c r="W93" s="142">
        <f>1*12</f>
        <v>12</v>
      </c>
      <c r="X93" s="142">
        <f>4*12</f>
        <v>48</v>
      </c>
      <c r="Y93" s="142"/>
      <c r="Z93" s="142"/>
      <c r="AA93" s="142"/>
      <c r="AB93" s="142"/>
      <c r="AC93" s="142"/>
      <c r="AD93" s="142"/>
      <c r="AE93" s="142"/>
      <c r="AF93" s="142"/>
      <c r="AG93" s="142">
        <f>2</f>
        <v>2</v>
      </c>
      <c r="AH93" s="184"/>
      <c r="AI93" s="201">
        <f t="shared" si="2"/>
        <v>150</v>
      </c>
      <c r="AJ93" s="237">
        <v>7</v>
      </c>
      <c r="AK93" s="211">
        <f t="shared" si="3"/>
        <v>1.75</v>
      </c>
      <c r="AL93" s="110" t="s">
        <v>216</v>
      </c>
    </row>
    <row r="94" spans="1:38" ht="14.25" customHeight="1" x14ac:dyDescent="0.2">
      <c r="A94" s="181">
        <v>82</v>
      </c>
      <c r="B94" s="231" t="s">
        <v>242</v>
      </c>
      <c r="C94" s="34" t="s">
        <v>333</v>
      </c>
      <c r="D94" s="223"/>
      <c r="E94" s="142"/>
      <c r="F94" s="142"/>
      <c r="G94" s="142">
        <f>2*4</f>
        <v>8</v>
      </c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>
        <f>1*6</f>
        <v>6</v>
      </c>
      <c r="T94" s="142"/>
      <c r="U94" s="142"/>
      <c r="V94" s="142"/>
      <c r="W94" s="142">
        <f>7*12</f>
        <v>84</v>
      </c>
      <c r="X94" s="142">
        <f>4*12</f>
        <v>48</v>
      </c>
      <c r="Y94" s="142"/>
      <c r="Z94" s="142"/>
      <c r="AA94" s="142"/>
      <c r="AB94" s="142"/>
      <c r="AC94" s="142"/>
      <c r="AD94" s="142"/>
      <c r="AE94" s="142"/>
      <c r="AF94" s="142"/>
      <c r="AG94" s="142">
        <f>4</f>
        <v>4</v>
      </c>
      <c r="AH94" s="184"/>
      <c r="AI94" s="201">
        <f t="shared" si="2"/>
        <v>150</v>
      </c>
      <c r="AJ94" s="237">
        <v>17</v>
      </c>
      <c r="AK94" s="211" t="e">
        <f t="shared" si="3"/>
        <v>#DIV/0!</v>
      </c>
      <c r="AL94" s="110" t="s">
        <v>216</v>
      </c>
    </row>
    <row r="95" spans="1:38" ht="14.25" customHeight="1" x14ac:dyDescent="0.2">
      <c r="A95" s="174">
        <v>83</v>
      </c>
      <c r="B95" s="319" t="s">
        <v>287</v>
      </c>
      <c r="C95" s="34" t="s">
        <v>334</v>
      </c>
      <c r="D95" s="223">
        <v>4</v>
      </c>
      <c r="E95" s="142"/>
      <c r="F95" s="142"/>
      <c r="G95" s="142">
        <v>8</v>
      </c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>
        <f>15*6</f>
        <v>90</v>
      </c>
      <c r="V95" s="142"/>
      <c r="W95" s="142"/>
      <c r="X95" s="142">
        <f>4*12</f>
        <v>48</v>
      </c>
      <c r="Y95" s="142"/>
      <c r="Z95" s="142"/>
      <c r="AA95" s="142"/>
      <c r="AB95" s="142"/>
      <c r="AC95" s="142"/>
      <c r="AD95" s="142"/>
      <c r="AE95" s="142"/>
      <c r="AF95" s="142"/>
      <c r="AG95" s="142">
        <f>4</f>
        <v>4</v>
      </c>
      <c r="AH95" s="184"/>
      <c r="AI95" s="201">
        <f t="shared" si="2"/>
        <v>154</v>
      </c>
      <c r="AJ95" s="237"/>
      <c r="AK95" s="211">
        <f t="shared" si="3"/>
        <v>0</v>
      </c>
      <c r="AL95" s="110" t="s">
        <v>216</v>
      </c>
    </row>
    <row r="96" spans="1:38" ht="14.25" customHeight="1" x14ac:dyDescent="0.2">
      <c r="A96" s="181">
        <v>84</v>
      </c>
      <c r="B96" s="231" t="s">
        <v>398</v>
      </c>
      <c r="C96" s="34" t="s">
        <v>336</v>
      </c>
      <c r="D96" s="223">
        <v>44</v>
      </c>
      <c r="E96" s="142"/>
      <c r="F96" s="142"/>
      <c r="G96" s="142">
        <v>52</v>
      </c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>
        <f>54</f>
        <v>54</v>
      </c>
      <c r="AH96" s="184"/>
      <c r="AI96" s="201">
        <f t="shared" si="2"/>
        <v>150</v>
      </c>
      <c r="AJ96" s="237">
        <v>148</v>
      </c>
      <c r="AK96" s="211">
        <f t="shared" si="3"/>
        <v>3.3636363636363638</v>
      </c>
      <c r="AL96" s="110" t="s">
        <v>216</v>
      </c>
    </row>
    <row r="97" spans="1:38" ht="14.25" customHeight="1" x14ac:dyDescent="0.2">
      <c r="A97" s="181">
        <v>85</v>
      </c>
      <c r="B97" s="319" t="s">
        <v>249</v>
      </c>
      <c r="C97" s="34" t="s">
        <v>408</v>
      </c>
      <c r="D97" s="223">
        <f>17*4</f>
        <v>68</v>
      </c>
      <c r="E97" s="142"/>
      <c r="F97" s="142"/>
      <c r="G97" s="142">
        <f>3*4</f>
        <v>12</v>
      </c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>
        <f>1*6</f>
        <v>6</v>
      </c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>
        <f>64</f>
        <v>64</v>
      </c>
      <c r="AH97" s="184"/>
      <c r="AI97" s="201">
        <f t="shared" si="2"/>
        <v>150</v>
      </c>
      <c r="AJ97" s="237">
        <v>289</v>
      </c>
      <c r="AK97" s="211">
        <f t="shared" si="3"/>
        <v>4.25</v>
      </c>
      <c r="AL97" s="110" t="s">
        <v>216</v>
      </c>
    </row>
    <row r="98" spans="1:38" ht="14.25" customHeight="1" x14ac:dyDescent="0.2">
      <c r="A98" s="174">
        <v>86</v>
      </c>
      <c r="B98" s="231" t="s">
        <v>240</v>
      </c>
      <c r="C98" s="34" t="s">
        <v>422</v>
      </c>
      <c r="D98" s="223"/>
      <c r="E98" s="142"/>
      <c r="F98" s="142"/>
      <c r="G98" s="142">
        <f>10*4</f>
        <v>40</v>
      </c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>
        <f>5*6</f>
        <v>30</v>
      </c>
      <c r="T98" s="142"/>
      <c r="U98" s="142"/>
      <c r="V98" s="142"/>
      <c r="W98" s="142">
        <f>1*12</f>
        <v>12</v>
      </c>
      <c r="X98" s="142">
        <f>4*12</f>
        <v>48</v>
      </c>
      <c r="Y98" s="142"/>
      <c r="Z98" s="142"/>
      <c r="AA98" s="142"/>
      <c r="AB98" s="142"/>
      <c r="AC98" s="142"/>
      <c r="AD98" s="142"/>
      <c r="AE98" s="142"/>
      <c r="AF98" s="142"/>
      <c r="AG98" s="142">
        <f>20</f>
        <v>20</v>
      </c>
      <c r="AH98" s="184"/>
      <c r="AI98" s="201">
        <f t="shared" si="2"/>
        <v>150</v>
      </c>
      <c r="AJ98" s="237"/>
      <c r="AK98" s="211" t="e">
        <f t="shared" si="3"/>
        <v>#DIV/0!</v>
      </c>
      <c r="AL98" s="110" t="s">
        <v>216</v>
      </c>
    </row>
    <row r="99" spans="1:38" ht="14.25" customHeight="1" x14ac:dyDescent="0.2">
      <c r="A99" s="181">
        <v>87</v>
      </c>
      <c r="B99" s="231" t="s">
        <v>440</v>
      </c>
      <c r="C99" s="34" t="s">
        <v>441</v>
      </c>
      <c r="D99" s="223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430" t="s">
        <v>519</v>
      </c>
      <c r="AC99" s="428"/>
      <c r="AD99" s="428"/>
      <c r="AE99" s="428"/>
      <c r="AF99" s="428"/>
      <c r="AG99" s="431"/>
      <c r="AH99" s="184"/>
      <c r="AI99" s="201">
        <f t="shared" si="2"/>
        <v>0</v>
      </c>
      <c r="AJ99" s="237"/>
      <c r="AK99" s="211" t="e">
        <f t="shared" si="3"/>
        <v>#DIV/0!</v>
      </c>
      <c r="AL99" s="110" t="s">
        <v>216</v>
      </c>
    </row>
    <row r="100" spans="1:38" ht="14.25" customHeight="1" x14ac:dyDescent="0.2">
      <c r="A100" s="181">
        <v>88</v>
      </c>
      <c r="B100" s="231" t="s">
        <v>242</v>
      </c>
      <c r="C100" s="34" t="s">
        <v>425</v>
      </c>
      <c r="D100" s="223">
        <f>2*4</f>
        <v>8</v>
      </c>
      <c r="E100" s="142"/>
      <c r="F100" s="142"/>
      <c r="G100" s="142">
        <f>2*4</f>
        <v>8</v>
      </c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>
        <f>1*6</f>
        <v>6</v>
      </c>
      <c r="T100" s="142"/>
      <c r="U100" s="142"/>
      <c r="V100" s="142"/>
      <c r="W100" s="142">
        <f>3*12</f>
        <v>36</v>
      </c>
      <c r="X100" s="142">
        <f>3*12</f>
        <v>36</v>
      </c>
      <c r="Y100" s="142"/>
      <c r="Z100" s="142"/>
      <c r="AA100" s="142"/>
      <c r="AB100" s="142"/>
      <c r="AC100" s="142">
        <f>8*6</f>
        <v>48</v>
      </c>
      <c r="AD100" s="142"/>
      <c r="AE100" s="142"/>
      <c r="AF100" s="142"/>
      <c r="AG100" s="142">
        <f>8</f>
        <v>8</v>
      </c>
      <c r="AH100" s="184"/>
      <c r="AI100" s="201">
        <f t="shared" si="2"/>
        <v>150</v>
      </c>
      <c r="AJ100" s="237">
        <v>47</v>
      </c>
      <c r="AK100" s="211">
        <f t="shared" si="3"/>
        <v>5.875</v>
      </c>
      <c r="AL100" s="110" t="s">
        <v>216</v>
      </c>
    </row>
    <row r="101" spans="1:38" ht="14.25" customHeight="1" x14ac:dyDescent="0.2">
      <c r="A101" s="174">
        <v>89</v>
      </c>
      <c r="B101" s="319" t="s">
        <v>448</v>
      </c>
      <c r="C101" s="34" t="s">
        <v>443</v>
      </c>
      <c r="D101" s="223">
        <f>1*4</f>
        <v>4</v>
      </c>
      <c r="E101" s="142"/>
      <c r="F101" s="142"/>
      <c r="G101" s="142"/>
      <c r="H101" s="142"/>
      <c r="I101" s="142"/>
      <c r="J101" s="142"/>
      <c r="K101" s="142"/>
      <c r="L101" s="142">
        <f>20*4</f>
        <v>80</v>
      </c>
      <c r="M101" s="142"/>
      <c r="N101" s="142"/>
      <c r="O101" s="142"/>
      <c r="P101" s="142"/>
      <c r="Q101" s="142"/>
      <c r="R101" s="142"/>
      <c r="S101" s="142">
        <f>2*6</f>
        <v>12</v>
      </c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/>
      <c r="AF101" s="142"/>
      <c r="AG101" s="142">
        <f>54</f>
        <v>54</v>
      </c>
      <c r="AH101" s="184"/>
      <c r="AI101" s="201">
        <f t="shared" si="2"/>
        <v>150</v>
      </c>
      <c r="AJ101" s="237">
        <v>123</v>
      </c>
      <c r="AK101" s="211">
        <f t="shared" si="3"/>
        <v>30.75</v>
      </c>
      <c r="AL101" s="110" t="s">
        <v>216</v>
      </c>
    </row>
    <row r="102" spans="1:38" ht="14.25" customHeight="1" x14ac:dyDescent="0.2">
      <c r="A102" s="181">
        <v>90</v>
      </c>
      <c r="B102" s="231" t="s">
        <v>240</v>
      </c>
      <c r="C102" s="34" t="s">
        <v>444</v>
      </c>
      <c r="D102" s="223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>
        <f>15*6</f>
        <v>90</v>
      </c>
      <c r="T102" s="142"/>
      <c r="U102" s="142"/>
      <c r="V102" s="142"/>
      <c r="W102" s="142">
        <f>2*12</f>
        <v>24</v>
      </c>
      <c r="X102" s="142">
        <f>3*12</f>
        <v>36</v>
      </c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84"/>
      <c r="AI102" s="201">
        <f t="shared" si="2"/>
        <v>150</v>
      </c>
      <c r="AJ102" s="237"/>
      <c r="AK102" s="211" t="e">
        <f t="shared" si="3"/>
        <v>#DIV/0!</v>
      </c>
      <c r="AL102" s="110" t="s">
        <v>216</v>
      </c>
    </row>
    <row r="103" spans="1:38" ht="14.25" customHeight="1" x14ac:dyDescent="0.2">
      <c r="A103" s="181">
        <v>91</v>
      </c>
      <c r="B103" s="319" t="s">
        <v>240</v>
      </c>
      <c r="C103" s="34" t="s">
        <v>467</v>
      </c>
      <c r="D103" s="223"/>
      <c r="E103" s="142"/>
      <c r="F103" s="142"/>
      <c r="G103" s="142">
        <f>1*4</f>
        <v>4</v>
      </c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>
        <f>10*6</f>
        <v>60</v>
      </c>
      <c r="T103" s="142"/>
      <c r="U103" s="142"/>
      <c r="V103" s="142"/>
      <c r="W103" s="142">
        <f>1*12</f>
        <v>12</v>
      </c>
      <c r="X103" s="142">
        <f>6*12</f>
        <v>72</v>
      </c>
      <c r="Y103" s="142"/>
      <c r="Z103" s="142"/>
      <c r="AA103" s="142"/>
      <c r="AB103" s="142"/>
      <c r="AC103" s="142"/>
      <c r="AD103" s="142"/>
      <c r="AE103" s="142"/>
      <c r="AF103" s="142"/>
      <c r="AG103" s="142">
        <f>2</f>
        <v>2</v>
      </c>
      <c r="AH103" s="184"/>
      <c r="AI103" s="201">
        <f t="shared" si="2"/>
        <v>150</v>
      </c>
      <c r="AJ103" s="237"/>
      <c r="AK103" s="211" t="e">
        <f t="shared" si="3"/>
        <v>#DIV/0!</v>
      </c>
      <c r="AL103" s="110" t="s">
        <v>216</v>
      </c>
    </row>
    <row r="104" spans="1:38" ht="14.25" customHeight="1" x14ac:dyDescent="0.2">
      <c r="A104" s="174">
        <v>92</v>
      </c>
      <c r="B104" s="231" t="s">
        <v>241</v>
      </c>
      <c r="C104" s="34" t="s">
        <v>453</v>
      </c>
      <c r="D104" s="223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>
        <f>2*6</f>
        <v>12</v>
      </c>
      <c r="T104" s="142"/>
      <c r="U104" s="142">
        <f>15*6</f>
        <v>90</v>
      </c>
      <c r="V104" s="142"/>
      <c r="W104" s="142"/>
      <c r="X104" s="142">
        <f>4*12</f>
        <v>48</v>
      </c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84"/>
      <c r="AI104" s="201">
        <f t="shared" si="2"/>
        <v>150</v>
      </c>
      <c r="AJ104" s="237">
        <v>1</v>
      </c>
      <c r="AK104" s="211" t="e">
        <f t="shared" si="3"/>
        <v>#DIV/0!</v>
      </c>
      <c r="AL104" s="110" t="s">
        <v>216</v>
      </c>
    </row>
    <row r="105" spans="1:38" ht="14.25" customHeight="1" x14ac:dyDescent="0.2">
      <c r="A105" s="181">
        <v>93</v>
      </c>
      <c r="B105" s="231" t="s">
        <v>242</v>
      </c>
      <c r="C105" s="34" t="s">
        <v>520</v>
      </c>
      <c r="D105" s="223">
        <f>2*4</f>
        <v>8</v>
      </c>
      <c r="E105" s="142"/>
      <c r="F105" s="142"/>
      <c r="G105" s="142">
        <f>2*4</f>
        <v>8</v>
      </c>
      <c r="H105" s="142"/>
      <c r="I105" s="142"/>
      <c r="J105" s="142">
        <f>5*4</f>
        <v>20</v>
      </c>
      <c r="K105" s="142"/>
      <c r="L105" s="142"/>
      <c r="M105" s="142"/>
      <c r="N105" s="142"/>
      <c r="O105" s="142"/>
      <c r="P105" s="142"/>
      <c r="Q105" s="142"/>
      <c r="R105" s="142"/>
      <c r="S105" s="142">
        <f>4*4</f>
        <v>16</v>
      </c>
      <c r="T105" s="142"/>
      <c r="U105" s="142"/>
      <c r="V105" s="142"/>
      <c r="W105" s="142">
        <f>5*12</f>
        <v>60</v>
      </c>
      <c r="X105" s="142">
        <f>3*12</f>
        <v>36</v>
      </c>
      <c r="Y105" s="142"/>
      <c r="Z105" s="142"/>
      <c r="AA105" s="142"/>
      <c r="AB105" s="142"/>
      <c r="AC105" s="142"/>
      <c r="AD105" s="142"/>
      <c r="AE105" s="142"/>
      <c r="AF105" s="142"/>
      <c r="AG105" s="142">
        <f>2</f>
        <v>2</v>
      </c>
      <c r="AH105" s="184"/>
      <c r="AI105" s="201">
        <f t="shared" si="2"/>
        <v>150</v>
      </c>
      <c r="AJ105" s="237">
        <v>63</v>
      </c>
      <c r="AK105" s="211">
        <f t="shared" si="3"/>
        <v>7.875</v>
      </c>
      <c r="AL105" s="110" t="s">
        <v>216</v>
      </c>
    </row>
    <row r="106" spans="1:38" ht="14.25" customHeight="1" x14ac:dyDescent="0.2">
      <c r="A106" s="181">
        <v>94</v>
      </c>
      <c r="B106" s="231" t="s">
        <v>372</v>
      </c>
      <c r="C106" s="34" t="s">
        <v>521</v>
      </c>
      <c r="D106" s="223">
        <f>10*4</f>
        <v>40</v>
      </c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>
        <f>15*6</f>
        <v>90</v>
      </c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>
        <f>20</f>
        <v>20</v>
      </c>
      <c r="AH106" s="184"/>
      <c r="AI106" s="201">
        <f t="shared" si="2"/>
        <v>150</v>
      </c>
      <c r="AJ106" s="237">
        <v>141</v>
      </c>
      <c r="AK106" s="211">
        <f t="shared" si="3"/>
        <v>3.5249999999999999</v>
      </c>
      <c r="AL106" s="110" t="s">
        <v>216</v>
      </c>
    </row>
    <row r="107" spans="1:38" ht="14.25" customHeight="1" x14ac:dyDescent="0.2">
      <c r="A107" s="174">
        <v>95</v>
      </c>
      <c r="B107" s="319" t="s">
        <v>240</v>
      </c>
      <c r="C107" s="34" t="s">
        <v>522</v>
      </c>
      <c r="D107" s="223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>
        <f>1*6</f>
        <v>6</v>
      </c>
      <c r="T107" s="142"/>
      <c r="U107" s="142"/>
      <c r="V107" s="142"/>
      <c r="W107" s="142">
        <f>6*12</f>
        <v>72</v>
      </c>
      <c r="X107" s="142">
        <f>6*12</f>
        <v>72</v>
      </c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84"/>
      <c r="AI107" s="201">
        <f t="shared" si="2"/>
        <v>150</v>
      </c>
      <c r="AJ107" s="237"/>
      <c r="AK107" s="211" t="e">
        <f t="shared" si="3"/>
        <v>#DIV/0!</v>
      </c>
      <c r="AL107" s="110" t="s">
        <v>216</v>
      </c>
    </row>
    <row r="108" spans="1:38" ht="14.25" customHeight="1" x14ac:dyDescent="0.2">
      <c r="A108" s="181">
        <v>96</v>
      </c>
      <c r="B108" s="231" t="s">
        <v>240</v>
      </c>
      <c r="C108" s="34" t="s">
        <v>326</v>
      </c>
      <c r="D108" s="223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>
        <f>1*6</f>
        <v>6</v>
      </c>
      <c r="T108" s="142"/>
      <c r="U108" s="142"/>
      <c r="V108" s="142"/>
      <c r="W108" s="142">
        <f>1*12</f>
        <v>12</v>
      </c>
      <c r="X108" s="142">
        <f>11*12</f>
        <v>132</v>
      </c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84"/>
      <c r="AI108" s="201">
        <f t="shared" si="2"/>
        <v>150</v>
      </c>
      <c r="AJ108" s="237"/>
      <c r="AK108" s="211" t="e">
        <f t="shared" si="3"/>
        <v>#DIV/0!</v>
      </c>
      <c r="AL108" s="110" t="s">
        <v>216</v>
      </c>
    </row>
    <row r="109" spans="1:38" ht="14.25" customHeight="1" x14ac:dyDescent="0.2">
      <c r="A109" s="181">
        <v>97</v>
      </c>
      <c r="B109" s="319" t="s">
        <v>240</v>
      </c>
      <c r="C109" s="34" t="s">
        <v>541</v>
      </c>
      <c r="D109" s="223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>
        <f>1*6</f>
        <v>6</v>
      </c>
      <c r="T109" s="142"/>
      <c r="U109" s="142"/>
      <c r="V109" s="142"/>
      <c r="W109" s="142">
        <f>7*12</f>
        <v>84</v>
      </c>
      <c r="X109" s="142">
        <f>5*12</f>
        <v>60</v>
      </c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84"/>
      <c r="AI109" s="201">
        <f t="shared" si="2"/>
        <v>150</v>
      </c>
      <c r="AJ109" s="237"/>
      <c r="AK109" s="211" t="e">
        <f t="shared" si="3"/>
        <v>#DIV/0!</v>
      </c>
      <c r="AL109" s="110" t="s">
        <v>216</v>
      </c>
    </row>
    <row r="110" spans="1:38" ht="14.25" customHeight="1" x14ac:dyDescent="0.2">
      <c r="A110" s="174">
        <v>98</v>
      </c>
      <c r="B110" s="231" t="s">
        <v>257</v>
      </c>
      <c r="C110" s="34" t="s">
        <v>542</v>
      </c>
      <c r="D110" s="223">
        <v>50</v>
      </c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>
        <v>100</v>
      </c>
      <c r="X110" s="142"/>
      <c r="Y110" s="142"/>
      <c r="Z110" s="142"/>
      <c r="AA110" s="142"/>
      <c r="AB110" s="142"/>
      <c r="AC110" s="142"/>
      <c r="AD110" s="142"/>
      <c r="AE110" s="142"/>
      <c r="AF110" s="142"/>
      <c r="AG110" s="142"/>
      <c r="AH110" s="184"/>
      <c r="AI110" s="201">
        <f t="shared" ref="AI110:AI152" si="4">SUM(D110:AH110)</f>
        <v>150</v>
      </c>
      <c r="AJ110" s="237">
        <v>116</v>
      </c>
      <c r="AK110" s="211">
        <f t="shared" ref="AK110:AK152" si="5">+AJ110/D110</f>
        <v>2.3199999999999998</v>
      </c>
      <c r="AL110" s="110" t="s">
        <v>216</v>
      </c>
    </row>
    <row r="111" spans="1:38" ht="14.25" customHeight="1" x14ac:dyDescent="0.2">
      <c r="A111" s="174">
        <v>99</v>
      </c>
      <c r="B111" s="81" t="s">
        <v>270</v>
      </c>
      <c r="C111" s="115" t="s">
        <v>217</v>
      </c>
      <c r="D111" s="142">
        <v>66</v>
      </c>
      <c r="E111" s="142"/>
      <c r="F111" s="142"/>
      <c r="G111" s="142"/>
      <c r="H111" s="142"/>
      <c r="I111" s="142">
        <v>24</v>
      </c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>
        <v>60</v>
      </c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84"/>
      <c r="AI111" s="201">
        <f t="shared" si="4"/>
        <v>150</v>
      </c>
      <c r="AJ111" s="237">
        <v>303</v>
      </c>
      <c r="AK111" s="211">
        <f t="shared" si="5"/>
        <v>4.5909090909090908</v>
      </c>
      <c r="AL111" s="110" t="s">
        <v>191</v>
      </c>
    </row>
    <row r="112" spans="1:38" ht="14.25" customHeight="1" x14ac:dyDescent="0.2">
      <c r="A112" s="174">
        <v>100</v>
      </c>
      <c r="B112" s="81" t="s">
        <v>270</v>
      </c>
      <c r="C112" s="38" t="s">
        <v>218</v>
      </c>
      <c r="D112" s="142">
        <v>126</v>
      </c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>
        <v>24</v>
      </c>
      <c r="V112" s="142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84"/>
      <c r="AI112" s="201">
        <f t="shared" si="4"/>
        <v>150</v>
      </c>
      <c r="AJ112" s="237">
        <v>384</v>
      </c>
      <c r="AK112" s="211">
        <f t="shared" si="5"/>
        <v>3.0476190476190474</v>
      </c>
      <c r="AL112" s="110" t="s">
        <v>191</v>
      </c>
    </row>
    <row r="113" spans="1:38" ht="14.25" customHeight="1" x14ac:dyDescent="0.2">
      <c r="A113" s="174">
        <v>101</v>
      </c>
      <c r="B113" s="81" t="s">
        <v>270</v>
      </c>
      <c r="C113" s="38" t="s">
        <v>337</v>
      </c>
      <c r="D113" s="142">
        <v>114</v>
      </c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>
        <v>36</v>
      </c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84"/>
      <c r="AI113" s="201">
        <f t="shared" si="4"/>
        <v>150</v>
      </c>
      <c r="AJ113" s="237">
        <v>219</v>
      </c>
      <c r="AK113" s="211">
        <f t="shared" si="5"/>
        <v>1.9210526315789473</v>
      </c>
      <c r="AL113" s="110" t="s">
        <v>191</v>
      </c>
    </row>
    <row r="114" spans="1:38" ht="14.25" customHeight="1" x14ac:dyDescent="0.2">
      <c r="A114" s="174">
        <v>102</v>
      </c>
      <c r="B114" s="81" t="s">
        <v>270</v>
      </c>
      <c r="C114" s="38" t="s">
        <v>277</v>
      </c>
      <c r="D114" s="142">
        <v>114</v>
      </c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>
        <v>36</v>
      </c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84"/>
      <c r="AI114" s="201">
        <f t="shared" si="4"/>
        <v>150</v>
      </c>
      <c r="AJ114" s="237">
        <v>349</v>
      </c>
      <c r="AK114" s="211">
        <f t="shared" si="5"/>
        <v>3.0614035087719298</v>
      </c>
      <c r="AL114" s="110" t="s">
        <v>191</v>
      </c>
    </row>
    <row r="115" spans="1:38" ht="14.25" customHeight="1" x14ac:dyDescent="0.2">
      <c r="A115" s="174">
        <v>103</v>
      </c>
      <c r="B115" s="81" t="s">
        <v>270</v>
      </c>
      <c r="C115" s="115" t="s">
        <v>338</v>
      </c>
      <c r="D115" s="142">
        <v>138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>
        <v>12</v>
      </c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84"/>
      <c r="AI115" s="201">
        <f t="shared" si="4"/>
        <v>150</v>
      </c>
      <c r="AJ115" s="237">
        <v>350</v>
      </c>
      <c r="AK115" s="211">
        <f t="shared" si="5"/>
        <v>2.5362318840579712</v>
      </c>
      <c r="AL115" s="110" t="s">
        <v>191</v>
      </c>
    </row>
    <row r="116" spans="1:38" ht="14.25" customHeight="1" x14ac:dyDescent="0.2">
      <c r="A116" s="174">
        <v>104</v>
      </c>
      <c r="B116" s="81" t="s">
        <v>270</v>
      </c>
      <c r="C116" s="38" t="s">
        <v>339</v>
      </c>
      <c r="D116" s="142">
        <v>102</v>
      </c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>
        <v>48</v>
      </c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84"/>
      <c r="AI116" s="201">
        <f t="shared" si="4"/>
        <v>150</v>
      </c>
      <c r="AJ116" s="237">
        <v>236</v>
      </c>
      <c r="AK116" s="211">
        <f t="shared" si="5"/>
        <v>2.3137254901960786</v>
      </c>
      <c r="AL116" s="110" t="s">
        <v>191</v>
      </c>
    </row>
    <row r="117" spans="1:38" ht="14.25" customHeight="1" x14ac:dyDescent="0.2">
      <c r="A117" s="174">
        <v>105</v>
      </c>
      <c r="B117" s="81" t="s">
        <v>270</v>
      </c>
      <c r="C117" s="38" t="s">
        <v>340</v>
      </c>
      <c r="D117" s="142">
        <v>138</v>
      </c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>
        <v>12</v>
      </c>
      <c r="V117" s="142"/>
      <c r="W117" s="142"/>
      <c r="X117" s="142"/>
      <c r="Y117" s="142"/>
      <c r="Z117" s="142"/>
      <c r="AA117" s="142"/>
      <c r="AB117" s="142"/>
      <c r="AC117" s="142"/>
      <c r="AD117" s="142"/>
      <c r="AE117" s="142"/>
      <c r="AF117" s="142"/>
      <c r="AG117" s="142"/>
      <c r="AH117" s="184"/>
      <c r="AI117" s="201">
        <f t="shared" si="4"/>
        <v>150</v>
      </c>
      <c r="AJ117" s="237">
        <v>241</v>
      </c>
      <c r="AK117" s="211">
        <f t="shared" si="5"/>
        <v>1.7463768115942029</v>
      </c>
      <c r="AL117" s="110" t="s">
        <v>191</v>
      </c>
    </row>
    <row r="118" spans="1:38" ht="14.25" customHeight="1" x14ac:dyDescent="0.2">
      <c r="A118" s="174">
        <v>106</v>
      </c>
      <c r="B118" s="81" t="s">
        <v>270</v>
      </c>
      <c r="C118" s="38" t="s">
        <v>487</v>
      </c>
      <c r="D118" s="142">
        <v>114</v>
      </c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>
        <v>36</v>
      </c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2"/>
      <c r="AF118" s="142"/>
      <c r="AG118" s="142"/>
      <c r="AH118" s="184"/>
      <c r="AI118" s="201">
        <f t="shared" si="4"/>
        <v>150</v>
      </c>
      <c r="AJ118" s="237">
        <v>234</v>
      </c>
      <c r="AK118" s="211">
        <f t="shared" si="5"/>
        <v>2.0526315789473686</v>
      </c>
      <c r="AL118" s="110" t="s">
        <v>191</v>
      </c>
    </row>
    <row r="119" spans="1:38" ht="14.25" customHeight="1" x14ac:dyDescent="0.2">
      <c r="A119" s="174">
        <v>107</v>
      </c>
      <c r="B119" s="81" t="s">
        <v>270</v>
      </c>
      <c r="C119" s="38" t="s">
        <v>342</v>
      </c>
      <c r="D119" s="142">
        <v>138</v>
      </c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>
        <v>12</v>
      </c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84"/>
      <c r="AI119" s="201">
        <f t="shared" si="4"/>
        <v>150</v>
      </c>
      <c r="AJ119" s="237">
        <v>28</v>
      </c>
      <c r="AK119" s="211">
        <f t="shared" si="5"/>
        <v>0.20289855072463769</v>
      </c>
      <c r="AL119" s="110" t="s">
        <v>191</v>
      </c>
    </row>
    <row r="120" spans="1:38" ht="14.25" customHeight="1" x14ac:dyDescent="0.2">
      <c r="A120" s="174">
        <v>108</v>
      </c>
      <c r="B120" s="81" t="s">
        <v>270</v>
      </c>
      <c r="C120" s="116" t="s">
        <v>343</v>
      </c>
      <c r="D120" s="142">
        <v>78</v>
      </c>
      <c r="E120" s="142"/>
      <c r="F120" s="430" t="s">
        <v>545</v>
      </c>
      <c r="G120" s="428"/>
      <c r="H120" s="428"/>
      <c r="I120" s="428"/>
      <c r="J120" s="428"/>
      <c r="K120" s="428"/>
      <c r="L120" s="431"/>
      <c r="M120" s="142"/>
      <c r="N120" s="142"/>
      <c r="O120" s="142"/>
      <c r="P120" s="142"/>
      <c r="Q120" s="142"/>
      <c r="R120" s="142"/>
      <c r="S120" s="142"/>
      <c r="T120" s="142"/>
      <c r="U120" s="142">
        <v>12</v>
      </c>
      <c r="V120" s="142"/>
      <c r="W120" s="142"/>
      <c r="X120" s="142"/>
      <c r="Y120" s="142"/>
      <c r="Z120" s="142"/>
      <c r="AA120" s="142"/>
      <c r="AB120" s="142"/>
      <c r="AC120" s="142"/>
      <c r="AD120" s="142"/>
      <c r="AE120" s="142"/>
      <c r="AF120" s="142"/>
      <c r="AG120" s="142"/>
      <c r="AH120" s="184"/>
      <c r="AI120" s="201">
        <f t="shared" si="4"/>
        <v>90</v>
      </c>
      <c r="AJ120" s="237">
        <v>76</v>
      </c>
      <c r="AK120" s="211">
        <f t="shared" si="5"/>
        <v>0.97435897435897434</v>
      </c>
      <c r="AL120" s="110" t="s">
        <v>191</v>
      </c>
    </row>
    <row r="121" spans="1:38" ht="14.25" customHeight="1" x14ac:dyDescent="0.2">
      <c r="A121" s="174">
        <v>109</v>
      </c>
      <c r="B121" s="81" t="s">
        <v>270</v>
      </c>
      <c r="C121" s="116" t="s">
        <v>344</v>
      </c>
      <c r="D121" s="142">
        <v>102</v>
      </c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>
        <v>48</v>
      </c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  <c r="AF121" s="142"/>
      <c r="AG121" s="142"/>
      <c r="AH121" s="184"/>
      <c r="AI121" s="201">
        <f t="shared" si="4"/>
        <v>150</v>
      </c>
      <c r="AJ121" s="237">
        <v>239</v>
      </c>
      <c r="AK121" s="211">
        <f t="shared" si="5"/>
        <v>2.3431372549019609</v>
      </c>
      <c r="AL121" s="110" t="s">
        <v>191</v>
      </c>
    </row>
    <row r="122" spans="1:38" ht="14.25" customHeight="1" x14ac:dyDescent="0.2">
      <c r="A122" s="174">
        <v>110</v>
      </c>
      <c r="B122" s="81" t="s">
        <v>270</v>
      </c>
      <c r="C122" s="116" t="s">
        <v>525</v>
      </c>
      <c r="D122" s="142">
        <v>126</v>
      </c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>
        <v>24</v>
      </c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  <c r="AF122" s="142"/>
      <c r="AG122" s="142"/>
      <c r="AH122" s="184"/>
      <c r="AI122" s="201">
        <f t="shared" si="4"/>
        <v>150</v>
      </c>
      <c r="AJ122" s="237">
        <v>349</v>
      </c>
      <c r="AK122" s="211">
        <f t="shared" si="5"/>
        <v>2.7698412698412698</v>
      </c>
      <c r="AL122" s="110" t="s">
        <v>191</v>
      </c>
    </row>
    <row r="123" spans="1:38" ht="14.25" customHeight="1" x14ac:dyDescent="0.2">
      <c r="A123" s="174">
        <v>111</v>
      </c>
      <c r="B123" s="81" t="s">
        <v>270</v>
      </c>
      <c r="C123" s="37" t="s">
        <v>219</v>
      </c>
      <c r="D123" s="143">
        <v>12</v>
      </c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4">
        <v>138</v>
      </c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2"/>
      <c r="AG123" s="142"/>
      <c r="AH123" s="184"/>
      <c r="AI123" s="201">
        <f t="shared" si="4"/>
        <v>150</v>
      </c>
      <c r="AJ123" s="237">
        <v>82</v>
      </c>
      <c r="AK123" s="211">
        <f t="shared" si="5"/>
        <v>6.833333333333333</v>
      </c>
      <c r="AL123" s="110" t="s">
        <v>192</v>
      </c>
    </row>
    <row r="124" spans="1:38" ht="14.25" customHeight="1" x14ac:dyDescent="0.2">
      <c r="A124" s="174">
        <v>112</v>
      </c>
      <c r="B124" s="81" t="s">
        <v>270</v>
      </c>
      <c r="C124" s="37" t="s">
        <v>272</v>
      </c>
      <c r="D124" s="143">
        <v>18</v>
      </c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4">
        <v>132</v>
      </c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84"/>
      <c r="AI124" s="201">
        <f t="shared" si="4"/>
        <v>150</v>
      </c>
      <c r="AJ124" s="237">
        <v>109</v>
      </c>
      <c r="AK124" s="211">
        <f t="shared" si="5"/>
        <v>6.0555555555555554</v>
      </c>
      <c r="AL124" s="110" t="s">
        <v>192</v>
      </c>
    </row>
    <row r="125" spans="1:38" ht="14.25" customHeight="1" x14ac:dyDescent="0.2">
      <c r="A125" s="174">
        <v>113</v>
      </c>
      <c r="B125" s="81" t="s">
        <v>270</v>
      </c>
      <c r="C125" s="37" t="s">
        <v>259</v>
      </c>
      <c r="D125" s="143">
        <v>18</v>
      </c>
      <c r="E125" s="142"/>
      <c r="F125" s="142"/>
      <c r="G125" s="142"/>
      <c r="H125" s="142"/>
      <c r="I125" s="142"/>
      <c r="J125" s="142">
        <v>24</v>
      </c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4">
        <v>108</v>
      </c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2"/>
      <c r="AG125" s="142"/>
      <c r="AH125" s="184"/>
      <c r="AI125" s="201">
        <f t="shared" si="4"/>
        <v>150</v>
      </c>
      <c r="AJ125" s="237">
        <v>146</v>
      </c>
      <c r="AK125" s="211">
        <f t="shared" si="5"/>
        <v>8.1111111111111107</v>
      </c>
      <c r="AL125" s="110" t="s">
        <v>192</v>
      </c>
    </row>
    <row r="126" spans="1:38" ht="14.25" customHeight="1" x14ac:dyDescent="0.2">
      <c r="A126" s="174">
        <v>114</v>
      </c>
      <c r="B126" s="81" t="s">
        <v>270</v>
      </c>
      <c r="C126" s="37" t="s">
        <v>526</v>
      </c>
      <c r="D126" s="143">
        <v>18</v>
      </c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4">
        <v>132</v>
      </c>
      <c r="V126" s="142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  <c r="AG126" s="142"/>
      <c r="AH126" s="184"/>
      <c r="AI126" s="201">
        <f t="shared" si="4"/>
        <v>150</v>
      </c>
      <c r="AJ126" s="237">
        <v>121</v>
      </c>
      <c r="AK126" s="211">
        <f t="shared" si="5"/>
        <v>6.7222222222222223</v>
      </c>
      <c r="AL126" s="110" t="s">
        <v>192</v>
      </c>
    </row>
    <row r="127" spans="1:38" ht="14.25" customHeight="1" x14ac:dyDescent="0.2">
      <c r="A127" s="174">
        <v>115</v>
      </c>
      <c r="B127" s="81" t="s">
        <v>270</v>
      </c>
      <c r="C127" s="37" t="s">
        <v>470</v>
      </c>
      <c r="D127" s="143">
        <v>24</v>
      </c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4">
        <v>126</v>
      </c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  <c r="AG127" s="142"/>
      <c r="AH127" s="184"/>
      <c r="AI127" s="201">
        <f t="shared" si="4"/>
        <v>150</v>
      </c>
      <c r="AJ127" s="237">
        <v>111</v>
      </c>
      <c r="AK127" s="211">
        <f t="shared" si="5"/>
        <v>4.625</v>
      </c>
      <c r="AL127" s="110" t="s">
        <v>192</v>
      </c>
    </row>
    <row r="128" spans="1:38" ht="14.25" customHeight="1" x14ac:dyDescent="0.2">
      <c r="A128" s="174">
        <v>116</v>
      </c>
      <c r="B128" s="81" t="s">
        <v>270</v>
      </c>
      <c r="C128" s="39" t="s">
        <v>237</v>
      </c>
      <c r="D128" s="143">
        <v>90</v>
      </c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>
        <v>60</v>
      </c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  <c r="AG128" s="142"/>
      <c r="AH128" s="184"/>
      <c r="AI128" s="201">
        <f t="shared" si="4"/>
        <v>150</v>
      </c>
      <c r="AJ128" s="237">
        <v>91</v>
      </c>
      <c r="AK128" s="211">
        <f t="shared" si="5"/>
        <v>1.0111111111111111</v>
      </c>
      <c r="AL128" s="110" t="s">
        <v>194</v>
      </c>
    </row>
    <row r="129" spans="1:38" ht="14.25" customHeight="1" x14ac:dyDescent="0.2">
      <c r="A129" s="174">
        <v>117</v>
      </c>
      <c r="B129" s="81" t="s">
        <v>270</v>
      </c>
      <c r="C129" s="39" t="s">
        <v>471</v>
      </c>
      <c r="D129" s="143">
        <v>150</v>
      </c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84"/>
      <c r="AI129" s="201">
        <f t="shared" si="4"/>
        <v>150</v>
      </c>
      <c r="AJ129" s="237">
        <v>214</v>
      </c>
      <c r="AK129" s="211">
        <f t="shared" si="5"/>
        <v>1.4266666666666667</v>
      </c>
      <c r="AL129" s="110" t="s">
        <v>194</v>
      </c>
    </row>
    <row r="130" spans="1:38" ht="14.25" customHeight="1" x14ac:dyDescent="0.2">
      <c r="A130" s="174">
        <v>118</v>
      </c>
      <c r="B130" s="81" t="s">
        <v>270</v>
      </c>
      <c r="C130" s="34" t="s">
        <v>472</v>
      </c>
      <c r="D130" s="143">
        <v>150</v>
      </c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84"/>
      <c r="AI130" s="201">
        <f t="shared" si="4"/>
        <v>150</v>
      </c>
      <c r="AJ130" s="237">
        <v>125</v>
      </c>
      <c r="AK130" s="211">
        <f t="shared" si="5"/>
        <v>0.83333333333333337</v>
      </c>
      <c r="AL130" s="110" t="s">
        <v>220</v>
      </c>
    </row>
    <row r="131" spans="1:38" ht="14.25" customHeight="1" x14ac:dyDescent="0.2">
      <c r="A131" s="174">
        <v>119</v>
      </c>
      <c r="B131" s="81" t="s">
        <v>270</v>
      </c>
      <c r="C131" s="120" t="s">
        <v>260</v>
      </c>
      <c r="D131" s="143">
        <v>18</v>
      </c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4">
        <v>72</v>
      </c>
      <c r="V131" s="142"/>
      <c r="W131" s="142"/>
      <c r="X131" s="144">
        <v>60</v>
      </c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84"/>
      <c r="AI131" s="201">
        <f t="shared" si="4"/>
        <v>150</v>
      </c>
      <c r="AJ131" s="237">
        <v>0</v>
      </c>
      <c r="AK131" s="211">
        <f t="shared" si="5"/>
        <v>0</v>
      </c>
      <c r="AL131" s="110" t="s">
        <v>195</v>
      </c>
    </row>
    <row r="132" spans="1:38" ht="14.25" customHeight="1" x14ac:dyDescent="0.2">
      <c r="A132" s="174">
        <v>120</v>
      </c>
      <c r="B132" s="81" t="s">
        <v>270</v>
      </c>
      <c r="C132" s="120" t="s">
        <v>457</v>
      </c>
      <c r="D132" s="143">
        <v>18</v>
      </c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>
        <v>60</v>
      </c>
      <c r="V132" s="142"/>
      <c r="W132" s="142"/>
      <c r="X132" s="224">
        <v>72</v>
      </c>
      <c r="Y132" s="142"/>
      <c r="Z132" s="142"/>
      <c r="AA132" s="142"/>
      <c r="AB132" s="142"/>
      <c r="AC132" s="142"/>
      <c r="AD132" s="142"/>
      <c r="AE132" s="142"/>
      <c r="AF132" s="142"/>
      <c r="AG132" s="142"/>
      <c r="AH132" s="184"/>
      <c r="AI132" s="201">
        <f t="shared" si="4"/>
        <v>150</v>
      </c>
      <c r="AJ132" s="237">
        <v>0</v>
      </c>
      <c r="AK132" s="211">
        <f t="shared" si="5"/>
        <v>0</v>
      </c>
      <c r="AL132" s="110" t="s">
        <v>195</v>
      </c>
    </row>
    <row r="133" spans="1:38" ht="14.25" customHeight="1" x14ac:dyDescent="0.2">
      <c r="A133" s="174">
        <v>121</v>
      </c>
      <c r="B133" s="81" t="s">
        <v>270</v>
      </c>
      <c r="C133" s="120" t="s">
        <v>352</v>
      </c>
      <c r="D133" s="143">
        <v>18</v>
      </c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>
        <v>48</v>
      </c>
      <c r="V133" s="142"/>
      <c r="W133" s="142"/>
      <c r="X133" s="144">
        <v>84</v>
      </c>
      <c r="Y133" s="142"/>
      <c r="Z133" s="142"/>
      <c r="AA133" s="142"/>
      <c r="AB133" s="142"/>
      <c r="AC133" s="142"/>
      <c r="AD133" s="142"/>
      <c r="AE133" s="142"/>
      <c r="AF133" s="142"/>
      <c r="AG133" s="142"/>
      <c r="AH133" s="184"/>
      <c r="AI133" s="201">
        <f t="shared" si="4"/>
        <v>150</v>
      </c>
      <c r="AJ133" s="237">
        <v>48</v>
      </c>
      <c r="AK133" s="211">
        <f t="shared" si="5"/>
        <v>2.6666666666666665</v>
      </c>
      <c r="AL133" s="110" t="s">
        <v>195</v>
      </c>
    </row>
    <row r="134" spans="1:38" ht="14.25" customHeight="1" x14ac:dyDescent="0.2">
      <c r="A134" s="174">
        <v>122</v>
      </c>
      <c r="B134" s="81" t="s">
        <v>270</v>
      </c>
      <c r="C134" s="120" t="s">
        <v>455</v>
      </c>
      <c r="D134" s="143">
        <v>30</v>
      </c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4">
        <v>72</v>
      </c>
      <c r="V134" s="142"/>
      <c r="W134" s="142"/>
      <c r="X134" s="144">
        <v>48</v>
      </c>
      <c r="Y134" s="142"/>
      <c r="Z134" s="142"/>
      <c r="AA134" s="142"/>
      <c r="AB134" s="142"/>
      <c r="AC134" s="142"/>
      <c r="AD134" s="142"/>
      <c r="AE134" s="142"/>
      <c r="AF134" s="142"/>
      <c r="AG134" s="142"/>
      <c r="AH134" s="184"/>
      <c r="AI134" s="201">
        <f t="shared" si="4"/>
        <v>150</v>
      </c>
      <c r="AJ134" s="237">
        <v>170</v>
      </c>
      <c r="AK134" s="211">
        <f t="shared" si="5"/>
        <v>5.666666666666667</v>
      </c>
      <c r="AL134" s="110" t="s">
        <v>195</v>
      </c>
    </row>
    <row r="135" spans="1:38" ht="14.25" customHeight="1" x14ac:dyDescent="0.2">
      <c r="A135" s="174">
        <v>123</v>
      </c>
      <c r="B135" s="81" t="s">
        <v>270</v>
      </c>
      <c r="C135" s="120" t="s">
        <v>527</v>
      </c>
      <c r="D135" s="223">
        <v>150</v>
      </c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142"/>
      <c r="AB135" s="142"/>
      <c r="AC135" s="142"/>
      <c r="AD135" s="142"/>
      <c r="AE135" s="142"/>
      <c r="AF135" s="142"/>
      <c r="AG135" s="142"/>
      <c r="AH135" s="184"/>
      <c r="AI135" s="201">
        <f t="shared" si="4"/>
        <v>150</v>
      </c>
      <c r="AJ135" s="237">
        <v>501</v>
      </c>
      <c r="AK135" s="211">
        <f t="shared" si="5"/>
        <v>3.34</v>
      </c>
      <c r="AL135" s="110" t="s">
        <v>195</v>
      </c>
    </row>
    <row r="136" spans="1:38" ht="14.25" customHeight="1" x14ac:dyDescent="0.2">
      <c r="A136" s="174">
        <v>124</v>
      </c>
      <c r="B136" s="81" t="s">
        <v>270</v>
      </c>
      <c r="C136" s="120" t="s">
        <v>261</v>
      </c>
      <c r="D136" s="143">
        <v>18</v>
      </c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>
        <v>60</v>
      </c>
      <c r="V136" s="142"/>
      <c r="W136" s="142"/>
      <c r="X136" s="142">
        <v>72</v>
      </c>
      <c r="Y136" s="142"/>
      <c r="Z136" s="142"/>
      <c r="AA136" s="142"/>
      <c r="AB136" s="142"/>
      <c r="AC136" s="142"/>
      <c r="AD136" s="142"/>
      <c r="AE136" s="142"/>
      <c r="AF136" s="142"/>
      <c r="AG136" s="142"/>
      <c r="AH136" s="184"/>
      <c r="AI136" s="201">
        <f t="shared" si="4"/>
        <v>150</v>
      </c>
      <c r="AJ136" s="237">
        <v>0</v>
      </c>
      <c r="AK136" s="211">
        <f t="shared" si="5"/>
        <v>0</v>
      </c>
      <c r="AL136" s="110" t="s">
        <v>195</v>
      </c>
    </row>
    <row r="137" spans="1:38" ht="14.25" customHeight="1" x14ac:dyDescent="0.2">
      <c r="A137" s="174">
        <v>125</v>
      </c>
      <c r="B137" s="81" t="s">
        <v>270</v>
      </c>
      <c r="C137" s="189" t="s">
        <v>474</v>
      </c>
      <c r="D137" s="223">
        <v>150</v>
      </c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  <c r="AG137" s="142"/>
      <c r="AH137" s="184"/>
      <c r="AI137" s="201">
        <f t="shared" si="4"/>
        <v>150</v>
      </c>
      <c r="AJ137" s="237">
        <v>219</v>
      </c>
      <c r="AK137" s="211">
        <f t="shared" si="5"/>
        <v>1.46</v>
      </c>
      <c r="AL137" s="110" t="s">
        <v>197</v>
      </c>
    </row>
    <row r="138" spans="1:38" ht="14.25" customHeight="1" x14ac:dyDescent="0.2">
      <c r="A138" s="174">
        <v>126</v>
      </c>
      <c r="B138" s="81" t="s">
        <v>270</v>
      </c>
      <c r="C138" s="305" t="s">
        <v>528</v>
      </c>
      <c r="D138" s="143">
        <v>72</v>
      </c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84"/>
      <c r="AI138" s="201">
        <f t="shared" si="4"/>
        <v>72</v>
      </c>
      <c r="AJ138" s="237">
        <v>211</v>
      </c>
      <c r="AK138" s="211">
        <f t="shared" si="5"/>
        <v>2.9305555555555554</v>
      </c>
      <c r="AL138" s="110" t="s">
        <v>196</v>
      </c>
    </row>
    <row r="139" spans="1:38" ht="14.25" customHeight="1" x14ac:dyDescent="0.2">
      <c r="A139" s="174">
        <v>127</v>
      </c>
      <c r="B139" s="81" t="s">
        <v>270</v>
      </c>
      <c r="C139" s="38" t="s">
        <v>222</v>
      </c>
      <c r="D139" s="147">
        <v>54</v>
      </c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4">
        <v>10</v>
      </c>
      <c r="T139" s="144"/>
      <c r="U139" s="144">
        <v>20</v>
      </c>
      <c r="V139" s="142"/>
      <c r="W139" s="144">
        <v>42</v>
      </c>
      <c r="X139" s="144">
        <v>24</v>
      </c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84"/>
      <c r="AI139" s="201">
        <f t="shared" si="4"/>
        <v>150</v>
      </c>
      <c r="AJ139" s="237">
        <v>0</v>
      </c>
      <c r="AK139" s="211">
        <f t="shared" si="5"/>
        <v>0</v>
      </c>
      <c r="AL139" s="110" t="s">
        <v>198</v>
      </c>
    </row>
    <row r="140" spans="1:38" ht="14.25" customHeight="1" x14ac:dyDescent="0.2">
      <c r="A140" s="174">
        <v>128</v>
      </c>
      <c r="B140" s="81" t="s">
        <v>270</v>
      </c>
      <c r="C140" s="34" t="s">
        <v>356</v>
      </c>
      <c r="D140" s="147">
        <v>45</v>
      </c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4">
        <v>10</v>
      </c>
      <c r="T140" s="144"/>
      <c r="U140" s="144">
        <v>30</v>
      </c>
      <c r="V140" s="142"/>
      <c r="W140" s="144">
        <v>46</v>
      </c>
      <c r="X140" s="144">
        <v>19</v>
      </c>
      <c r="Y140" s="142"/>
      <c r="Z140" s="142"/>
      <c r="AA140" s="142"/>
      <c r="AB140" s="142"/>
      <c r="AC140" s="142"/>
      <c r="AD140" s="142"/>
      <c r="AE140" s="142"/>
      <c r="AF140" s="142"/>
      <c r="AG140" s="142"/>
      <c r="AH140" s="184"/>
      <c r="AI140" s="201">
        <f t="shared" si="4"/>
        <v>150</v>
      </c>
      <c r="AJ140" s="237">
        <v>267</v>
      </c>
      <c r="AK140" s="211">
        <f t="shared" si="5"/>
        <v>5.9333333333333336</v>
      </c>
      <c r="AL140" s="110" t="s">
        <v>198</v>
      </c>
    </row>
    <row r="141" spans="1:38" ht="14.25" customHeight="1" x14ac:dyDescent="0.2">
      <c r="A141" s="174">
        <v>129</v>
      </c>
      <c r="B141" s="81" t="s">
        <v>270</v>
      </c>
      <c r="C141" s="34" t="s">
        <v>357</v>
      </c>
      <c r="D141" s="147">
        <v>45</v>
      </c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4">
        <v>10</v>
      </c>
      <c r="T141" s="144"/>
      <c r="U141" s="144">
        <v>30</v>
      </c>
      <c r="V141" s="142"/>
      <c r="W141" s="144">
        <v>46</v>
      </c>
      <c r="X141" s="144">
        <v>19</v>
      </c>
      <c r="Y141" s="142"/>
      <c r="Z141" s="142"/>
      <c r="AA141" s="142"/>
      <c r="AB141" s="142"/>
      <c r="AC141" s="142"/>
      <c r="AD141" s="142"/>
      <c r="AE141" s="142"/>
      <c r="AF141" s="142"/>
      <c r="AG141" s="142"/>
      <c r="AH141" s="184"/>
      <c r="AI141" s="201">
        <f t="shared" si="4"/>
        <v>150</v>
      </c>
      <c r="AJ141" s="237">
        <v>50</v>
      </c>
      <c r="AK141" s="211">
        <f t="shared" si="5"/>
        <v>1.1111111111111112</v>
      </c>
      <c r="AL141" s="110" t="s">
        <v>198</v>
      </c>
    </row>
    <row r="142" spans="1:38" ht="14.25" customHeight="1" x14ac:dyDescent="0.2">
      <c r="A142" s="174">
        <v>130</v>
      </c>
      <c r="B142" s="81" t="s">
        <v>270</v>
      </c>
      <c r="C142" s="34" t="s">
        <v>358</v>
      </c>
      <c r="D142" s="147">
        <v>45</v>
      </c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4">
        <v>15</v>
      </c>
      <c r="T142" s="144"/>
      <c r="U142" s="144">
        <v>25</v>
      </c>
      <c r="V142" s="142"/>
      <c r="W142" s="144">
        <v>40</v>
      </c>
      <c r="X142" s="144">
        <v>25</v>
      </c>
      <c r="Y142" s="142"/>
      <c r="Z142" s="142"/>
      <c r="AA142" s="142"/>
      <c r="AB142" s="142"/>
      <c r="AC142" s="142"/>
      <c r="AD142" s="142"/>
      <c r="AE142" s="142"/>
      <c r="AF142" s="142"/>
      <c r="AG142" s="142"/>
      <c r="AH142" s="184"/>
      <c r="AI142" s="201">
        <f t="shared" si="4"/>
        <v>150</v>
      </c>
      <c r="AJ142" s="237">
        <v>140</v>
      </c>
      <c r="AK142" s="211">
        <f t="shared" si="5"/>
        <v>3.1111111111111112</v>
      </c>
      <c r="AL142" s="110" t="s">
        <v>198</v>
      </c>
    </row>
    <row r="143" spans="1:38" ht="14.25" customHeight="1" x14ac:dyDescent="0.2">
      <c r="A143" s="174">
        <v>131</v>
      </c>
      <c r="B143" s="81" t="s">
        <v>270</v>
      </c>
      <c r="C143" s="34" t="s">
        <v>489</v>
      </c>
      <c r="D143" s="147">
        <v>90</v>
      </c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8">
        <v>60</v>
      </c>
      <c r="X143" s="148"/>
      <c r="Y143" s="142"/>
      <c r="Z143" s="142"/>
      <c r="AA143" s="142"/>
      <c r="AB143" s="142"/>
      <c r="AC143" s="142"/>
      <c r="AD143" s="142"/>
      <c r="AE143" s="142"/>
      <c r="AF143" s="142"/>
      <c r="AG143" s="142"/>
      <c r="AH143" s="184"/>
      <c r="AI143" s="201">
        <f t="shared" si="4"/>
        <v>150</v>
      </c>
      <c r="AJ143" s="237">
        <v>158</v>
      </c>
      <c r="AK143" s="211">
        <f t="shared" si="5"/>
        <v>1.7555555555555555</v>
      </c>
      <c r="AL143" s="110" t="s">
        <v>223</v>
      </c>
    </row>
    <row r="144" spans="1:38" ht="14.25" customHeight="1" x14ac:dyDescent="0.2">
      <c r="A144" s="174">
        <v>132</v>
      </c>
      <c r="B144" s="81" t="s">
        <v>270</v>
      </c>
      <c r="C144" s="34" t="s">
        <v>490</v>
      </c>
      <c r="D144" s="147">
        <v>90</v>
      </c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8">
        <v>60</v>
      </c>
      <c r="X144" s="148"/>
      <c r="Y144" s="142"/>
      <c r="Z144" s="142"/>
      <c r="AA144" s="142"/>
      <c r="AB144" s="142"/>
      <c r="AC144" s="142"/>
      <c r="AD144" s="142"/>
      <c r="AE144" s="142"/>
      <c r="AF144" s="142"/>
      <c r="AG144" s="142"/>
      <c r="AH144" s="184"/>
      <c r="AI144" s="201">
        <f t="shared" si="4"/>
        <v>150</v>
      </c>
      <c r="AJ144" s="237">
        <v>189</v>
      </c>
      <c r="AK144" s="211">
        <f t="shared" si="5"/>
        <v>2.1</v>
      </c>
      <c r="AL144" s="110" t="s">
        <v>224</v>
      </c>
    </row>
    <row r="145" spans="1:38" ht="14.25" customHeight="1" x14ac:dyDescent="0.2">
      <c r="A145" s="174">
        <v>133</v>
      </c>
      <c r="B145" s="81" t="s">
        <v>270</v>
      </c>
      <c r="C145" s="34" t="s">
        <v>491</v>
      </c>
      <c r="D145" s="147">
        <v>90</v>
      </c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8">
        <v>60</v>
      </c>
      <c r="X145" s="148"/>
      <c r="Y145" s="142"/>
      <c r="Z145" s="142"/>
      <c r="AA145" s="142"/>
      <c r="AB145" s="142"/>
      <c r="AC145" s="142"/>
      <c r="AD145" s="142"/>
      <c r="AE145" s="142"/>
      <c r="AF145" s="142"/>
      <c r="AG145" s="142"/>
      <c r="AH145" s="184"/>
      <c r="AI145" s="201">
        <f t="shared" si="4"/>
        <v>150</v>
      </c>
      <c r="AJ145" s="237">
        <v>128</v>
      </c>
      <c r="AK145" s="211">
        <f t="shared" si="5"/>
        <v>1.4222222222222223</v>
      </c>
      <c r="AL145" s="110" t="s">
        <v>225</v>
      </c>
    </row>
    <row r="146" spans="1:38" ht="14.25" customHeight="1" x14ac:dyDescent="0.2">
      <c r="A146" s="174">
        <v>134</v>
      </c>
      <c r="B146" s="81" t="s">
        <v>270</v>
      </c>
      <c r="C146" s="34" t="s">
        <v>363</v>
      </c>
      <c r="D146" s="223">
        <v>70</v>
      </c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>
        <v>80</v>
      </c>
      <c r="V146" s="142"/>
      <c r="W146" s="142"/>
      <c r="X146" s="142"/>
      <c r="Y146" s="142"/>
      <c r="Z146" s="142"/>
      <c r="AA146" s="142"/>
      <c r="AB146" s="142"/>
      <c r="AC146" s="142"/>
      <c r="AD146" s="142"/>
      <c r="AE146" s="142"/>
      <c r="AF146" s="142"/>
      <c r="AG146" s="142"/>
      <c r="AH146" s="184"/>
      <c r="AI146" s="201">
        <f t="shared" si="4"/>
        <v>150</v>
      </c>
      <c r="AJ146" s="237">
        <v>264</v>
      </c>
      <c r="AK146" s="211">
        <f t="shared" si="5"/>
        <v>3.7714285714285714</v>
      </c>
      <c r="AL146" s="110" t="s">
        <v>202</v>
      </c>
    </row>
    <row r="147" spans="1:38" ht="14.25" customHeight="1" x14ac:dyDescent="0.2">
      <c r="A147" s="174">
        <v>135</v>
      </c>
      <c r="B147" s="81" t="s">
        <v>270</v>
      </c>
      <c r="C147" s="34" t="s">
        <v>492</v>
      </c>
      <c r="D147" s="223">
        <v>80</v>
      </c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>
        <v>70</v>
      </c>
      <c r="V147" s="142"/>
      <c r="W147" s="142"/>
      <c r="X147" s="142"/>
      <c r="Y147" s="142"/>
      <c r="Z147" s="142"/>
      <c r="AA147" s="142"/>
      <c r="AB147" s="142"/>
      <c r="AC147" s="142"/>
      <c r="AD147" s="142"/>
      <c r="AE147" s="142"/>
      <c r="AF147" s="142"/>
      <c r="AG147" s="142"/>
      <c r="AH147" s="184"/>
      <c r="AI147" s="201">
        <f t="shared" si="4"/>
        <v>150</v>
      </c>
      <c r="AJ147" s="237">
        <v>201</v>
      </c>
      <c r="AK147" s="211">
        <f t="shared" si="5"/>
        <v>2.5125000000000002</v>
      </c>
      <c r="AL147" s="110" t="s">
        <v>202</v>
      </c>
    </row>
    <row r="148" spans="1:38" ht="14.25" customHeight="1" x14ac:dyDescent="0.2">
      <c r="A148" s="174">
        <v>136</v>
      </c>
      <c r="B148" s="81" t="s">
        <v>270</v>
      </c>
      <c r="C148" s="315" t="s">
        <v>366</v>
      </c>
      <c r="D148" s="223">
        <v>36</v>
      </c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>
        <v>30</v>
      </c>
      <c r="V148" s="142"/>
      <c r="W148" s="142">
        <v>36</v>
      </c>
      <c r="X148" s="142">
        <v>24</v>
      </c>
      <c r="Y148" s="142"/>
      <c r="Z148" s="142"/>
      <c r="AA148" s="142"/>
      <c r="AB148" s="142"/>
      <c r="AC148" s="142"/>
      <c r="AD148" s="142"/>
      <c r="AE148" s="142">
        <v>18</v>
      </c>
      <c r="AF148" s="142"/>
      <c r="AG148" s="142"/>
      <c r="AH148" s="184">
        <v>6</v>
      </c>
      <c r="AI148" s="201">
        <f t="shared" si="4"/>
        <v>150</v>
      </c>
      <c r="AJ148" s="237">
        <v>178</v>
      </c>
      <c r="AK148" s="211">
        <f t="shared" si="5"/>
        <v>4.9444444444444446</v>
      </c>
      <c r="AL148" s="110" t="s">
        <v>203</v>
      </c>
    </row>
    <row r="149" spans="1:38" ht="14.25" customHeight="1" x14ac:dyDescent="0.2">
      <c r="A149" s="174">
        <v>137</v>
      </c>
      <c r="B149" s="81" t="s">
        <v>270</v>
      </c>
      <c r="C149" s="315" t="s">
        <v>365</v>
      </c>
      <c r="D149" s="223">
        <v>36</v>
      </c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>
        <v>30</v>
      </c>
      <c r="V149" s="142"/>
      <c r="W149" s="142">
        <v>36</v>
      </c>
      <c r="X149" s="142">
        <v>24</v>
      </c>
      <c r="Y149" s="142"/>
      <c r="Z149" s="142"/>
      <c r="AA149" s="142"/>
      <c r="AB149" s="142"/>
      <c r="AC149" s="142"/>
      <c r="AD149" s="142"/>
      <c r="AE149" s="142">
        <v>18</v>
      </c>
      <c r="AF149" s="142"/>
      <c r="AG149" s="142"/>
      <c r="AH149" s="184">
        <v>6</v>
      </c>
      <c r="AI149" s="201">
        <f t="shared" si="4"/>
        <v>150</v>
      </c>
      <c r="AJ149" s="237">
        <v>141</v>
      </c>
      <c r="AK149" s="211">
        <f t="shared" si="5"/>
        <v>3.9166666666666665</v>
      </c>
      <c r="AL149" s="110" t="s">
        <v>203</v>
      </c>
    </row>
    <row r="150" spans="1:38" ht="14.25" customHeight="1" x14ac:dyDescent="0.2">
      <c r="A150" s="174">
        <v>138</v>
      </c>
      <c r="B150" s="81" t="s">
        <v>270</v>
      </c>
      <c r="C150" s="315" t="s">
        <v>226</v>
      </c>
      <c r="D150" s="223">
        <v>48</v>
      </c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>
        <v>36</v>
      </c>
      <c r="V150" s="142"/>
      <c r="W150" s="142">
        <v>42</v>
      </c>
      <c r="X150" s="142"/>
      <c r="Y150" s="142"/>
      <c r="Z150" s="142"/>
      <c r="AA150" s="142"/>
      <c r="AB150" s="142"/>
      <c r="AC150" s="142"/>
      <c r="AD150" s="142"/>
      <c r="AE150" s="142">
        <v>18</v>
      </c>
      <c r="AF150" s="142"/>
      <c r="AG150" s="142"/>
      <c r="AH150" s="184">
        <v>6</v>
      </c>
      <c r="AI150" s="201">
        <f t="shared" si="4"/>
        <v>150</v>
      </c>
      <c r="AJ150" s="237">
        <v>0</v>
      </c>
      <c r="AK150" s="211">
        <f t="shared" si="5"/>
        <v>0</v>
      </c>
      <c r="AL150" s="110" t="s">
        <v>203</v>
      </c>
    </row>
    <row r="151" spans="1:38" ht="14.25" customHeight="1" x14ac:dyDescent="0.2">
      <c r="A151" s="174">
        <v>139</v>
      </c>
      <c r="B151" s="81" t="s">
        <v>270</v>
      </c>
      <c r="C151" s="305" t="s">
        <v>368</v>
      </c>
      <c r="D151" s="223">
        <v>90</v>
      </c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>
        <v>60</v>
      </c>
      <c r="V151" s="142"/>
      <c r="W151" s="142"/>
      <c r="X151" s="142"/>
      <c r="Y151" s="142"/>
      <c r="Z151" s="142"/>
      <c r="AA151" s="142"/>
      <c r="AB151" s="142"/>
      <c r="AC151" s="142"/>
      <c r="AD151" s="142"/>
      <c r="AE151" s="142"/>
      <c r="AF151" s="142"/>
      <c r="AG151" s="142"/>
      <c r="AH151" s="184"/>
      <c r="AI151" s="201">
        <f t="shared" si="4"/>
        <v>150</v>
      </c>
      <c r="AJ151" s="237">
        <v>66</v>
      </c>
      <c r="AK151" s="211">
        <f t="shared" si="5"/>
        <v>0.73333333333333328</v>
      </c>
      <c r="AL151" s="110" t="s">
        <v>238</v>
      </c>
    </row>
    <row r="152" spans="1:38" ht="14.25" customHeight="1" thickBot="1" x14ac:dyDescent="0.25">
      <c r="A152" s="174">
        <v>140</v>
      </c>
      <c r="B152" s="81" t="s">
        <v>270</v>
      </c>
      <c r="C152" s="34" t="s">
        <v>529</v>
      </c>
      <c r="D152" s="223">
        <v>90</v>
      </c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>
        <v>60</v>
      </c>
      <c r="V152" s="142"/>
      <c r="W152" s="142"/>
      <c r="X152" s="142"/>
      <c r="Y152" s="142"/>
      <c r="Z152" s="142"/>
      <c r="AA152" s="142"/>
      <c r="AB152" s="142"/>
      <c r="AC152" s="142"/>
      <c r="AD152" s="142"/>
      <c r="AE152" s="142"/>
      <c r="AF152" s="142"/>
      <c r="AG152" s="142"/>
      <c r="AH152" s="184"/>
      <c r="AI152" s="201">
        <f t="shared" si="4"/>
        <v>150</v>
      </c>
      <c r="AJ152" s="237">
        <v>209</v>
      </c>
      <c r="AK152" s="211">
        <f t="shared" si="5"/>
        <v>2.3222222222222224</v>
      </c>
      <c r="AL152" s="110" t="s">
        <v>238</v>
      </c>
    </row>
    <row r="153" spans="1:38" ht="19.5" customHeight="1" thickBot="1" x14ac:dyDescent="0.25">
      <c r="A153" s="413" t="s">
        <v>2</v>
      </c>
      <c r="B153" s="414"/>
      <c r="C153" s="415"/>
      <c r="D153" s="379">
        <f t="shared" ref="D153:AJ153" si="6">SUM(D13:D152)</f>
        <v>4377</v>
      </c>
      <c r="E153" s="190">
        <f t="shared" si="6"/>
        <v>0</v>
      </c>
      <c r="F153" s="190">
        <f t="shared" si="6"/>
        <v>0</v>
      </c>
      <c r="G153" s="190">
        <f t="shared" si="6"/>
        <v>352</v>
      </c>
      <c r="H153" s="190">
        <f t="shared" si="6"/>
        <v>0</v>
      </c>
      <c r="I153" s="190">
        <f t="shared" si="6"/>
        <v>24</v>
      </c>
      <c r="J153" s="190">
        <f t="shared" si="6"/>
        <v>44</v>
      </c>
      <c r="K153" s="190">
        <f t="shared" si="6"/>
        <v>0</v>
      </c>
      <c r="L153" s="190">
        <f t="shared" si="6"/>
        <v>320</v>
      </c>
      <c r="M153" s="190">
        <f t="shared" si="6"/>
        <v>0</v>
      </c>
      <c r="N153" s="190">
        <f t="shared" si="6"/>
        <v>0</v>
      </c>
      <c r="O153" s="190">
        <f t="shared" si="6"/>
        <v>0</v>
      </c>
      <c r="P153" s="190">
        <f t="shared" si="6"/>
        <v>0</v>
      </c>
      <c r="Q153" s="190">
        <f t="shared" si="6"/>
        <v>0</v>
      </c>
      <c r="R153" s="190">
        <f t="shared" si="6"/>
        <v>148</v>
      </c>
      <c r="S153" s="190">
        <f t="shared" si="6"/>
        <v>891</v>
      </c>
      <c r="T153" s="190">
        <f t="shared" si="6"/>
        <v>150</v>
      </c>
      <c r="U153" s="190">
        <f t="shared" si="6"/>
        <v>3825</v>
      </c>
      <c r="V153" s="190">
        <f t="shared" si="6"/>
        <v>0</v>
      </c>
      <c r="W153" s="190">
        <f t="shared" si="6"/>
        <v>2380</v>
      </c>
      <c r="X153" s="190">
        <f t="shared" si="6"/>
        <v>4923</v>
      </c>
      <c r="Y153" s="190">
        <f t="shared" si="6"/>
        <v>0</v>
      </c>
      <c r="Z153" s="190">
        <f t="shared" si="6"/>
        <v>0</v>
      </c>
      <c r="AA153" s="190">
        <f t="shared" si="6"/>
        <v>0</v>
      </c>
      <c r="AB153" s="190">
        <f t="shared" si="6"/>
        <v>0</v>
      </c>
      <c r="AC153" s="190">
        <f t="shared" si="6"/>
        <v>60</v>
      </c>
      <c r="AD153" s="190">
        <f t="shared" si="6"/>
        <v>0</v>
      </c>
      <c r="AE153" s="190">
        <f t="shared" si="6"/>
        <v>84</v>
      </c>
      <c r="AF153" s="190">
        <f t="shared" si="6"/>
        <v>18</v>
      </c>
      <c r="AG153" s="190">
        <f t="shared" si="6"/>
        <v>996</v>
      </c>
      <c r="AH153" s="380">
        <f t="shared" si="6"/>
        <v>18</v>
      </c>
      <c r="AI153" s="322">
        <f t="shared" si="6"/>
        <v>18610</v>
      </c>
      <c r="AJ153" s="239">
        <f t="shared" si="6"/>
        <v>11601</v>
      </c>
      <c r="AK153" s="234">
        <f t="shared" si="3"/>
        <v>2.6504455106237148</v>
      </c>
    </row>
    <row r="154" spans="1:38" x14ac:dyDescent="0.2">
      <c r="A154" s="154"/>
      <c r="B154" s="154"/>
    </row>
    <row r="155" spans="1:38" x14ac:dyDescent="0.2">
      <c r="A155" s="154"/>
      <c r="B155" s="154"/>
      <c r="C155" s="194" t="s">
        <v>18</v>
      </c>
    </row>
    <row r="156" spans="1:38" x14ac:dyDescent="0.2">
      <c r="A156" s="154"/>
      <c r="B156" s="154"/>
    </row>
    <row r="157" spans="1:38" x14ac:dyDescent="0.2">
      <c r="A157" s="154"/>
      <c r="B157" s="154"/>
    </row>
    <row r="158" spans="1:38" x14ac:dyDescent="0.2">
      <c r="A158" s="154"/>
      <c r="B158" s="154"/>
    </row>
    <row r="159" spans="1:38" x14ac:dyDescent="0.2">
      <c r="A159" s="195"/>
      <c r="B159" s="195"/>
      <c r="C159" s="196"/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  <c r="Q159" s="197"/>
      <c r="R159" s="197"/>
      <c r="S159" s="197"/>
      <c r="T159" s="197"/>
      <c r="U159" s="197"/>
      <c r="V159" s="197"/>
      <c r="W159" s="197"/>
      <c r="X159" s="197"/>
      <c r="AA159" s="197"/>
      <c r="AB159" s="197"/>
      <c r="AC159" s="197"/>
      <c r="AF159" s="197"/>
      <c r="AG159" s="197"/>
      <c r="AH159" s="197"/>
    </row>
    <row r="160" spans="1:38" x14ac:dyDescent="0.2">
      <c r="A160" s="156" t="s">
        <v>5</v>
      </c>
      <c r="C160" s="188"/>
      <c r="F160" s="154" t="s">
        <v>6</v>
      </c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AA160" s="163"/>
      <c r="AB160" s="163"/>
      <c r="AC160" s="163"/>
      <c r="AF160" s="163"/>
      <c r="AG160" s="163"/>
      <c r="AH160" s="163"/>
    </row>
    <row r="161" spans="1:27" x14ac:dyDescent="0.2">
      <c r="A161" s="154"/>
      <c r="B161" s="154"/>
    </row>
    <row r="162" spans="1:27" x14ac:dyDescent="0.2">
      <c r="A162" s="154"/>
      <c r="B162" s="154"/>
    </row>
    <row r="163" spans="1:27" x14ac:dyDescent="0.2">
      <c r="A163" s="154"/>
      <c r="B163" s="154"/>
    </row>
    <row r="164" spans="1:27" x14ac:dyDescent="0.2">
      <c r="A164" s="195"/>
      <c r="B164" s="195"/>
      <c r="C164" s="196"/>
    </row>
    <row r="165" spans="1:27" x14ac:dyDescent="0.2">
      <c r="A165" s="156" t="s">
        <v>4</v>
      </c>
      <c r="C165" s="188"/>
    </row>
    <row r="166" spans="1:27" x14ac:dyDescent="0.2">
      <c r="A166" s="154"/>
      <c r="B166" s="154"/>
      <c r="F166" s="198" t="s">
        <v>151</v>
      </c>
    </row>
    <row r="167" spans="1:27" x14ac:dyDescent="0.2">
      <c r="A167" s="154"/>
      <c r="B167" s="154"/>
    </row>
    <row r="168" spans="1:27" x14ac:dyDescent="0.2">
      <c r="A168" s="154"/>
      <c r="B168" s="154"/>
      <c r="D168" s="156" t="s">
        <v>19</v>
      </c>
      <c r="F168" s="156" t="s">
        <v>134</v>
      </c>
      <c r="O168" s="156" t="s">
        <v>165</v>
      </c>
      <c r="Q168" s="156" t="s">
        <v>145</v>
      </c>
      <c r="Y168" s="199" t="s">
        <v>130</v>
      </c>
      <c r="Z168" s="155" t="s">
        <v>131</v>
      </c>
    </row>
    <row r="169" spans="1:27" x14ac:dyDescent="0.2">
      <c r="A169" s="154"/>
      <c r="B169" s="154"/>
      <c r="D169" s="156" t="s">
        <v>158</v>
      </c>
      <c r="F169" s="156" t="s">
        <v>180</v>
      </c>
      <c r="O169" s="156" t="s">
        <v>53</v>
      </c>
      <c r="Q169" s="156" t="s">
        <v>54</v>
      </c>
      <c r="Y169" s="156" t="s">
        <v>122</v>
      </c>
      <c r="Z169" s="156" t="s">
        <v>123</v>
      </c>
    </row>
    <row r="170" spans="1:27" x14ac:dyDescent="0.2">
      <c r="A170" s="154"/>
      <c r="B170" s="154"/>
      <c r="D170" s="156" t="s">
        <v>20</v>
      </c>
      <c r="F170" s="156" t="s">
        <v>108</v>
      </c>
      <c r="O170" s="156" t="s">
        <v>21</v>
      </c>
      <c r="Q170" s="156" t="s">
        <v>120</v>
      </c>
      <c r="Y170" s="156" t="s">
        <v>125</v>
      </c>
      <c r="Z170" s="156" t="s">
        <v>126</v>
      </c>
      <c r="AA170" s="155"/>
    </row>
    <row r="171" spans="1:27" x14ac:dyDescent="0.2">
      <c r="A171" s="154"/>
      <c r="B171" s="154"/>
      <c r="D171" s="156" t="s">
        <v>135</v>
      </c>
      <c r="F171" s="156" t="s">
        <v>136</v>
      </c>
      <c r="O171" s="156" t="s">
        <v>29</v>
      </c>
      <c r="Q171" s="156" t="s">
        <v>30</v>
      </c>
      <c r="Y171" s="156" t="s">
        <v>127</v>
      </c>
      <c r="Z171" s="156" t="s">
        <v>128</v>
      </c>
      <c r="AA171" s="155"/>
    </row>
    <row r="172" spans="1:27" x14ac:dyDescent="0.2">
      <c r="A172" s="154"/>
      <c r="B172" s="154"/>
      <c r="D172" s="156" t="s">
        <v>107</v>
      </c>
      <c r="F172" s="156" t="s">
        <v>137</v>
      </c>
      <c r="O172" s="156" t="s">
        <v>22</v>
      </c>
      <c r="Q172" s="156" t="s">
        <v>23</v>
      </c>
      <c r="Y172" s="156" t="s">
        <v>156</v>
      </c>
      <c r="Z172" s="156" t="s">
        <v>157</v>
      </c>
    </row>
    <row r="173" spans="1:27" x14ac:dyDescent="0.2">
      <c r="A173" s="154"/>
      <c r="B173" s="154"/>
      <c r="D173" s="156" t="s">
        <v>138</v>
      </c>
      <c r="F173" s="156" t="s">
        <v>139</v>
      </c>
      <c r="O173" s="156" t="s">
        <v>146</v>
      </c>
      <c r="Q173" s="156" t="s">
        <v>149</v>
      </c>
      <c r="Y173" s="156" t="s">
        <v>166</v>
      </c>
      <c r="Z173" s="156" t="s">
        <v>167</v>
      </c>
    </row>
    <row r="174" spans="1:27" x14ac:dyDescent="0.2">
      <c r="A174" s="154"/>
      <c r="B174" s="154"/>
      <c r="D174" s="156" t="s">
        <v>140</v>
      </c>
      <c r="F174" s="156" t="s">
        <v>141</v>
      </c>
      <c r="O174" s="156" t="s">
        <v>147</v>
      </c>
      <c r="Q174" s="156" t="s">
        <v>148</v>
      </c>
      <c r="Y174" s="156" t="s">
        <v>169</v>
      </c>
      <c r="Z174" s="156" t="s">
        <v>170</v>
      </c>
    </row>
    <row r="175" spans="1:27" x14ac:dyDescent="0.2">
      <c r="A175" s="154"/>
      <c r="B175" s="154"/>
      <c r="D175" s="156" t="s">
        <v>142</v>
      </c>
      <c r="F175" s="156" t="s">
        <v>143</v>
      </c>
      <c r="O175" s="156" t="s">
        <v>25</v>
      </c>
      <c r="Q175" s="156" t="s">
        <v>28</v>
      </c>
      <c r="Y175" s="156" t="s">
        <v>172</v>
      </c>
      <c r="Z175" s="156" t="s">
        <v>173</v>
      </c>
    </row>
    <row r="176" spans="1:27" x14ac:dyDescent="0.2">
      <c r="A176" s="154"/>
      <c r="B176" s="154"/>
      <c r="D176" s="156" t="s">
        <v>115</v>
      </c>
      <c r="F176" s="156" t="s">
        <v>116</v>
      </c>
      <c r="O176" s="156" t="s">
        <v>159</v>
      </c>
      <c r="Q176" s="156" t="s">
        <v>160</v>
      </c>
    </row>
    <row r="177" spans="1:22" x14ac:dyDescent="0.2">
      <c r="A177" s="154"/>
      <c r="B177" s="154"/>
      <c r="D177" s="156" t="s">
        <v>114</v>
      </c>
      <c r="F177" s="156" t="s">
        <v>144</v>
      </c>
      <c r="O177" s="156" t="s">
        <v>26</v>
      </c>
      <c r="Q177" s="156" t="s">
        <v>150</v>
      </c>
      <c r="R177" s="416"/>
      <c r="S177" s="416"/>
      <c r="T177" s="416"/>
      <c r="U177" s="416"/>
      <c r="V177" s="416"/>
    </row>
    <row r="178" spans="1:22" x14ac:dyDescent="0.2">
      <c r="A178" s="154"/>
      <c r="B178" s="154"/>
      <c r="D178" s="156" t="s">
        <v>118</v>
      </c>
      <c r="F178" s="156" t="s">
        <v>119</v>
      </c>
      <c r="O178" s="156" t="s">
        <v>24</v>
      </c>
      <c r="Q178" s="156" t="s">
        <v>27</v>
      </c>
    </row>
    <row r="179" spans="1:22" x14ac:dyDescent="0.2">
      <c r="A179" s="154"/>
      <c r="B179" s="154"/>
      <c r="D179" s="156" t="s">
        <v>182</v>
      </c>
      <c r="F179" s="156" t="s">
        <v>184</v>
      </c>
    </row>
  </sheetData>
  <autoFilter ref="A12:AL153" xr:uid="{00000000-0001-0000-0A00-000000000000}"/>
  <mergeCells count="29">
    <mergeCell ref="AB92:AG92"/>
    <mergeCell ref="AB99:AG99"/>
    <mergeCell ref="A153:C153"/>
    <mergeCell ref="R177:V177"/>
    <mergeCell ref="AC46:AH46"/>
    <mergeCell ref="AB50:AH50"/>
    <mergeCell ref="AA61:AE61"/>
    <mergeCell ref="AC68:AH68"/>
    <mergeCell ref="AB86:AH86"/>
    <mergeCell ref="AA88:AG88"/>
    <mergeCell ref="F120:L120"/>
    <mergeCell ref="AC41:AH41"/>
    <mergeCell ref="A9:C9"/>
    <mergeCell ref="Y9:AA9"/>
    <mergeCell ref="AC17:AH17"/>
    <mergeCell ref="AB22:AH22"/>
    <mergeCell ref="AB26:AH26"/>
    <mergeCell ref="AA27:AH27"/>
    <mergeCell ref="AC30:AH30"/>
    <mergeCell ref="AC31:AH31"/>
    <mergeCell ref="Z36:AD36"/>
    <mergeCell ref="AC39:AH39"/>
    <mergeCell ref="AC40:AH40"/>
    <mergeCell ref="A5:D5"/>
    <mergeCell ref="Y5:AA5"/>
    <mergeCell ref="A6:D6"/>
    <mergeCell ref="Y6:AA6"/>
    <mergeCell ref="A7:D7"/>
    <mergeCell ref="Y7:AA7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28F65-2814-41E7-ACAB-09EFF8CB6B6D}">
  <dimension ref="A1:AL195"/>
  <sheetViews>
    <sheetView tabSelected="1" workbookViewId="0">
      <selection activeCell="AJ167" sqref="AJ167:AJ168"/>
    </sheetView>
  </sheetViews>
  <sheetFormatPr baseColWidth="10" defaultRowHeight="12.75" x14ac:dyDescent="0.2"/>
  <cols>
    <col min="1" max="1" width="7.5703125" style="156" customWidth="1"/>
    <col min="2" max="2" width="18.140625" style="156" customWidth="1"/>
    <col min="3" max="3" width="36" style="155" customWidth="1"/>
    <col min="4" max="4" width="6.7109375" style="156" customWidth="1"/>
    <col min="5" max="5" width="4.7109375" style="156" customWidth="1"/>
    <col min="6" max="6" width="6.7109375" style="156" customWidth="1"/>
    <col min="7" max="7" width="6.140625" style="156" customWidth="1"/>
    <col min="8" max="11" width="4.7109375" style="156" customWidth="1"/>
    <col min="12" max="12" width="6.42578125" style="156" customWidth="1"/>
    <col min="13" max="17" width="4.7109375" style="156" customWidth="1"/>
    <col min="18" max="18" width="6" style="156" customWidth="1"/>
    <col min="19" max="19" width="6.85546875" style="156" customWidth="1"/>
    <col min="20" max="20" width="4.7109375" style="156" customWidth="1"/>
    <col min="21" max="21" width="6.85546875" style="156" customWidth="1"/>
    <col min="22" max="22" width="4.7109375" style="156" customWidth="1"/>
    <col min="23" max="23" width="6.5703125" style="156" customWidth="1"/>
    <col min="24" max="24" width="6.85546875" style="156" customWidth="1"/>
    <col min="25" max="30" width="4.7109375" style="156" customWidth="1"/>
    <col min="31" max="31" width="6.7109375" style="156" customWidth="1"/>
    <col min="32" max="32" width="4.7109375" style="156" customWidth="1"/>
    <col min="33" max="33" width="6.42578125" style="156" customWidth="1"/>
    <col min="34" max="34" width="6.28515625" style="156" customWidth="1"/>
    <col min="35" max="35" width="9.85546875" style="156" customWidth="1"/>
    <col min="36" max="37" width="11.42578125" style="156"/>
    <col min="38" max="38" width="22.85546875" style="156" bestFit="1" customWidth="1"/>
    <col min="39" max="16384" width="11.42578125" style="156"/>
  </cols>
  <sheetData>
    <row r="1" spans="1:38" x14ac:dyDescent="0.2">
      <c r="A1" s="154"/>
      <c r="B1" s="154"/>
    </row>
    <row r="2" spans="1:38" x14ac:dyDescent="0.2">
      <c r="A2" s="157"/>
      <c r="B2" s="157"/>
      <c r="C2" s="158"/>
      <c r="E2" s="159"/>
      <c r="F2" s="159"/>
      <c r="G2" s="159"/>
      <c r="H2" s="159"/>
      <c r="I2" s="159"/>
      <c r="J2" s="157" t="s">
        <v>7</v>
      </c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8" x14ac:dyDescent="0.2">
      <c r="A3" s="154"/>
      <c r="B3" s="154"/>
    </row>
    <row r="4" spans="1:38" x14ac:dyDescent="0.2">
      <c r="A4" s="154"/>
      <c r="B4" s="154"/>
    </row>
    <row r="5" spans="1:38" x14ac:dyDescent="0.2">
      <c r="A5" s="408" t="s">
        <v>101</v>
      </c>
      <c r="B5" s="408"/>
      <c r="C5" s="408"/>
      <c r="D5" s="408"/>
      <c r="U5" s="160" t="s">
        <v>0</v>
      </c>
      <c r="V5" s="161"/>
      <c r="W5" s="161"/>
      <c r="X5" s="162"/>
      <c r="Y5" s="409" t="s">
        <v>102</v>
      </c>
      <c r="Z5" s="409"/>
      <c r="AA5" s="409"/>
      <c r="AB5" s="163"/>
      <c r="AC5" s="163"/>
      <c r="AD5" s="163"/>
      <c r="AE5" s="163"/>
      <c r="AF5" s="163"/>
      <c r="AG5" s="163"/>
    </row>
    <row r="6" spans="1:38" x14ac:dyDescent="0.2">
      <c r="A6" s="408" t="s">
        <v>100</v>
      </c>
      <c r="B6" s="408"/>
      <c r="C6" s="408"/>
      <c r="D6" s="408"/>
      <c r="U6" s="160" t="s">
        <v>1</v>
      </c>
      <c r="V6" s="161"/>
      <c r="W6" s="161"/>
      <c r="X6" s="162"/>
      <c r="Y6" s="409" t="s">
        <v>104</v>
      </c>
      <c r="Z6" s="409"/>
      <c r="AA6" s="409"/>
      <c r="AB6" s="163"/>
      <c r="AC6" s="163"/>
      <c r="AD6" s="163"/>
      <c r="AE6" s="163"/>
      <c r="AF6" s="163"/>
      <c r="AG6" s="163"/>
    </row>
    <row r="7" spans="1:38" x14ac:dyDescent="0.2">
      <c r="A7" s="408" t="s">
        <v>475</v>
      </c>
      <c r="B7" s="408"/>
      <c r="C7" s="408"/>
      <c r="D7" s="408"/>
      <c r="U7" s="160" t="s">
        <v>8</v>
      </c>
      <c r="V7" s="161"/>
      <c r="W7" s="161"/>
      <c r="X7" s="162"/>
      <c r="Y7" s="409"/>
      <c r="Z7" s="409"/>
      <c r="AA7" s="409"/>
      <c r="AB7" s="163"/>
      <c r="AC7" s="163"/>
      <c r="AD7" s="163"/>
      <c r="AE7" s="163"/>
      <c r="AF7" s="163"/>
      <c r="AG7" s="163"/>
    </row>
    <row r="8" spans="1:38" x14ac:dyDescent="0.2">
      <c r="A8" s="157"/>
      <c r="B8" s="157"/>
      <c r="U8" s="164"/>
      <c r="V8" s="164"/>
      <c r="W8" s="164"/>
      <c r="X8" s="165"/>
    </row>
    <row r="9" spans="1:38" x14ac:dyDescent="0.2">
      <c r="A9" s="410" t="s">
        <v>283</v>
      </c>
      <c r="B9" s="411"/>
      <c r="C9" s="412"/>
      <c r="U9" s="160" t="s">
        <v>3</v>
      </c>
      <c r="V9" s="161"/>
      <c r="W9" s="161"/>
      <c r="X9" s="162"/>
      <c r="Y9" s="409" t="s">
        <v>546</v>
      </c>
      <c r="Z9" s="409"/>
      <c r="AA9" s="409"/>
    </row>
    <row r="10" spans="1:38" x14ac:dyDescent="0.2">
      <c r="A10" s="154"/>
      <c r="B10" s="154"/>
    </row>
    <row r="11" spans="1:38" ht="13.5" thickBot="1" x14ac:dyDescent="0.25">
      <c r="A11" s="154"/>
      <c r="B11" s="154"/>
    </row>
    <row r="12" spans="1:38" ht="64.5" thickBot="1" x14ac:dyDescent="0.25">
      <c r="A12" s="225" t="s">
        <v>9</v>
      </c>
      <c r="B12" s="166"/>
      <c r="C12" s="226" t="s">
        <v>10</v>
      </c>
      <c r="D12" s="227" t="s">
        <v>181</v>
      </c>
      <c r="E12" s="170" t="s">
        <v>171</v>
      </c>
      <c r="F12" s="170" t="s">
        <v>179</v>
      </c>
      <c r="G12" s="170" t="s">
        <v>11</v>
      </c>
      <c r="H12" s="170" t="s">
        <v>105</v>
      </c>
      <c r="I12" s="170" t="s">
        <v>174</v>
      </c>
      <c r="J12" s="170" t="s">
        <v>109</v>
      </c>
      <c r="K12" s="170" t="s">
        <v>110</v>
      </c>
      <c r="L12" s="170" t="s">
        <v>111</v>
      </c>
      <c r="M12" s="170" t="s">
        <v>112</v>
      </c>
      <c r="N12" s="170" t="s">
        <v>113</v>
      </c>
      <c r="O12" s="170" t="s">
        <v>117</v>
      </c>
      <c r="P12" s="170" t="s">
        <v>106</v>
      </c>
      <c r="Q12" s="170" t="s">
        <v>183</v>
      </c>
      <c r="R12" s="170" t="s">
        <v>164</v>
      </c>
      <c r="S12" s="170" t="s">
        <v>55</v>
      </c>
      <c r="T12" s="170" t="s">
        <v>12</v>
      </c>
      <c r="U12" s="170" t="s">
        <v>14</v>
      </c>
      <c r="V12" s="170" t="s">
        <v>13</v>
      </c>
      <c r="W12" s="170" t="s">
        <v>132</v>
      </c>
      <c r="X12" s="170" t="s">
        <v>133</v>
      </c>
      <c r="Y12" s="170" t="s">
        <v>15</v>
      </c>
      <c r="Z12" s="170" t="s">
        <v>16</v>
      </c>
      <c r="AA12" s="170" t="s">
        <v>56</v>
      </c>
      <c r="AB12" s="171" t="s">
        <v>155</v>
      </c>
      <c r="AC12" s="171" t="s">
        <v>17</v>
      </c>
      <c r="AD12" s="171" t="s">
        <v>129</v>
      </c>
      <c r="AE12" s="170" t="s">
        <v>121</v>
      </c>
      <c r="AF12" s="170" t="s">
        <v>124</v>
      </c>
      <c r="AG12" s="172" t="s">
        <v>168</v>
      </c>
      <c r="AH12" s="172" t="s">
        <v>175</v>
      </c>
      <c r="AI12" s="200" t="s">
        <v>51</v>
      </c>
      <c r="AJ12" s="205" t="s">
        <v>38</v>
      </c>
      <c r="AK12" s="173" t="s">
        <v>52</v>
      </c>
      <c r="AL12" s="40" t="s">
        <v>215</v>
      </c>
    </row>
    <row r="13" spans="1:38" x14ac:dyDescent="0.2">
      <c r="A13" s="381">
        <v>1</v>
      </c>
      <c r="B13" s="320" t="s">
        <v>256</v>
      </c>
      <c r="C13" s="230" t="s">
        <v>59</v>
      </c>
      <c r="D13" s="177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>
        <f>1*6</f>
        <v>6</v>
      </c>
      <c r="T13" s="178"/>
      <c r="U13" s="178"/>
      <c r="V13" s="178"/>
      <c r="W13" s="178">
        <f>11*12</f>
        <v>132</v>
      </c>
      <c r="X13" s="178">
        <f>1*12</f>
        <v>12</v>
      </c>
      <c r="Y13" s="179"/>
      <c r="Z13" s="178"/>
      <c r="AA13" s="178"/>
      <c r="AB13" s="178"/>
      <c r="AC13" s="178"/>
      <c r="AD13" s="178"/>
      <c r="AE13" s="178"/>
      <c r="AF13" s="178"/>
      <c r="AG13" s="178"/>
      <c r="AH13" s="178"/>
      <c r="AI13" s="292">
        <f t="shared" ref="AI13:AI76" si="0">SUM(D13:AH13)</f>
        <v>150</v>
      </c>
      <c r="AJ13" s="294">
        <v>0</v>
      </c>
      <c r="AK13" s="384" t="e">
        <f t="shared" ref="AK13:AK76" si="1">+AJ13/D13</f>
        <v>#DIV/0!</v>
      </c>
      <c r="AL13" s="110" t="s">
        <v>216</v>
      </c>
    </row>
    <row r="14" spans="1:38" x14ac:dyDescent="0.2">
      <c r="A14" s="319">
        <v>2</v>
      </c>
      <c r="B14" s="320" t="s">
        <v>547</v>
      </c>
      <c r="C14" s="34" t="s">
        <v>60</v>
      </c>
      <c r="D14" s="143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>
        <f>9*6</f>
        <v>54</v>
      </c>
      <c r="V14" s="144"/>
      <c r="W14" s="144">
        <f>4*12</f>
        <v>48</v>
      </c>
      <c r="X14" s="144">
        <f>4*12</f>
        <v>48</v>
      </c>
      <c r="Y14" s="142"/>
      <c r="Z14" s="144"/>
      <c r="AA14" s="142"/>
      <c r="AB14" s="144"/>
      <c r="AC14" s="144"/>
      <c r="AD14" s="144"/>
      <c r="AE14" s="144"/>
      <c r="AF14" s="144"/>
      <c r="AG14" s="144"/>
      <c r="AH14" s="144"/>
      <c r="AI14" s="292">
        <f t="shared" si="0"/>
        <v>150</v>
      </c>
      <c r="AJ14" s="218">
        <v>0</v>
      </c>
      <c r="AK14" s="384" t="e">
        <f t="shared" si="1"/>
        <v>#DIV/0!</v>
      </c>
      <c r="AL14" s="110" t="s">
        <v>216</v>
      </c>
    </row>
    <row r="15" spans="1:38" x14ac:dyDescent="0.2">
      <c r="A15" s="231">
        <v>3</v>
      </c>
      <c r="B15" s="321" t="s">
        <v>373</v>
      </c>
      <c r="C15" s="34" t="s">
        <v>61</v>
      </c>
      <c r="D15" s="143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>
        <f>9*6</f>
        <v>54</v>
      </c>
      <c r="V15" s="144"/>
      <c r="W15" s="144">
        <f>1*12</f>
        <v>12</v>
      </c>
      <c r="X15" s="144">
        <f>7*12</f>
        <v>84</v>
      </c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292">
        <f t="shared" si="0"/>
        <v>150</v>
      </c>
      <c r="AJ15" s="218">
        <v>0</v>
      </c>
      <c r="AK15" s="384" t="e">
        <f t="shared" si="1"/>
        <v>#DIV/0!</v>
      </c>
      <c r="AL15" s="110" t="s">
        <v>216</v>
      </c>
    </row>
    <row r="16" spans="1:38" x14ac:dyDescent="0.2">
      <c r="A16" s="319">
        <v>4</v>
      </c>
      <c r="B16" s="321" t="s">
        <v>373</v>
      </c>
      <c r="C16" s="34" t="s">
        <v>62</v>
      </c>
      <c r="D16" s="143"/>
      <c r="E16" s="144"/>
      <c r="F16" s="144"/>
      <c r="G16" s="144"/>
      <c r="H16" s="142"/>
      <c r="I16" s="142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>
        <f>6*12</f>
        <v>72</v>
      </c>
      <c r="Y16" s="142"/>
      <c r="Z16" s="144"/>
      <c r="AA16" s="142"/>
      <c r="AB16" s="144"/>
      <c r="AC16" s="142"/>
      <c r="AD16" s="142"/>
      <c r="AE16" s="142"/>
      <c r="AF16" s="142"/>
      <c r="AG16" s="142"/>
      <c r="AH16" s="142"/>
      <c r="AI16" s="292">
        <f t="shared" si="0"/>
        <v>72</v>
      </c>
      <c r="AJ16" s="218">
        <v>0</v>
      </c>
      <c r="AK16" s="384" t="e">
        <f t="shared" si="1"/>
        <v>#DIV/0!</v>
      </c>
      <c r="AL16" s="110" t="s">
        <v>216</v>
      </c>
    </row>
    <row r="17" spans="1:38" x14ac:dyDescent="0.2">
      <c r="A17" s="319">
        <v>5</v>
      </c>
      <c r="B17" s="321" t="s">
        <v>373</v>
      </c>
      <c r="C17" s="34" t="s">
        <v>63</v>
      </c>
      <c r="D17" s="143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>
        <f>2*12</f>
        <v>24</v>
      </c>
      <c r="X17" s="144">
        <f>5*12</f>
        <v>60</v>
      </c>
      <c r="Y17" s="142"/>
      <c r="Z17" s="144"/>
      <c r="AA17" s="142"/>
      <c r="AB17" s="144"/>
      <c r="AC17" s="430" t="s">
        <v>509</v>
      </c>
      <c r="AD17" s="428"/>
      <c r="AE17" s="428"/>
      <c r="AF17" s="428"/>
      <c r="AG17" s="428"/>
      <c r="AH17" s="431"/>
      <c r="AI17" s="292">
        <f t="shared" si="0"/>
        <v>84</v>
      </c>
      <c r="AJ17" s="218">
        <v>0</v>
      </c>
      <c r="AK17" s="384" t="e">
        <f t="shared" si="1"/>
        <v>#DIV/0!</v>
      </c>
      <c r="AL17" s="110" t="s">
        <v>216</v>
      </c>
    </row>
    <row r="18" spans="1:38" x14ac:dyDescent="0.2">
      <c r="A18" s="231">
        <v>6</v>
      </c>
      <c r="B18" s="321" t="s">
        <v>373</v>
      </c>
      <c r="C18" s="34" t="s">
        <v>64</v>
      </c>
      <c r="D18" s="143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>
        <f>9*6</f>
        <v>54</v>
      </c>
      <c r="V18" s="144"/>
      <c r="W18" s="144">
        <f>1*12</f>
        <v>12</v>
      </c>
      <c r="X18" s="144">
        <f>7*12</f>
        <v>84</v>
      </c>
      <c r="Y18" s="142"/>
      <c r="Z18" s="144"/>
      <c r="AA18" s="142"/>
      <c r="AB18" s="144"/>
      <c r="AC18" s="144"/>
      <c r="AD18" s="144"/>
      <c r="AE18" s="144"/>
      <c r="AF18" s="144"/>
      <c r="AG18" s="144"/>
      <c r="AH18" s="144"/>
      <c r="AI18" s="292">
        <f t="shared" si="0"/>
        <v>150</v>
      </c>
      <c r="AJ18" s="218">
        <v>0</v>
      </c>
      <c r="AK18" s="384" t="e">
        <f t="shared" si="1"/>
        <v>#DIV/0!</v>
      </c>
      <c r="AL18" s="110" t="s">
        <v>216</v>
      </c>
    </row>
    <row r="19" spans="1:38" x14ac:dyDescent="0.2">
      <c r="A19" s="319">
        <v>7</v>
      </c>
      <c r="B19" s="321" t="s">
        <v>240</v>
      </c>
      <c r="C19" s="34" t="s">
        <v>65</v>
      </c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>
        <f>9*6</f>
        <v>54</v>
      </c>
      <c r="V19" s="144"/>
      <c r="W19" s="144">
        <f>3*12</f>
        <v>36</v>
      </c>
      <c r="X19" s="144">
        <f>5*12</f>
        <v>60</v>
      </c>
      <c r="Y19" s="142"/>
      <c r="Z19" s="144"/>
      <c r="AA19" s="142"/>
      <c r="AB19" s="142"/>
      <c r="AC19" s="142"/>
      <c r="AD19" s="142"/>
      <c r="AE19" s="142"/>
      <c r="AF19" s="142"/>
      <c r="AG19" s="142"/>
      <c r="AH19" s="142"/>
      <c r="AI19" s="292">
        <f t="shared" si="0"/>
        <v>150</v>
      </c>
      <c r="AJ19" s="218">
        <v>0</v>
      </c>
      <c r="AK19" s="384" t="e">
        <f t="shared" si="1"/>
        <v>#DIV/0!</v>
      </c>
      <c r="AL19" s="110" t="s">
        <v>216</v>
      </c>
    </row>
    <row r="20" spans="1:38" x14ac:dyDescent="0.2">
      <c r="A20" s="319">
        <v>8</v>
      </c>
      <c r="B20" s="320" t="s">
        <v>240</v>
      </c>
      <c r="C20" s="34" t="s">
        <v>66</v>
      </c>
      <c r="D20" s="143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>
        <f>9*6</f>
        <v>54</v>
      </c>
      <c r="V20" s="144"/>
      <c r="W20" s="144">
        <f>2*12</f>
        <v>24</v>
      </c>
      <c r="X20" s="144">
        <f>6*12</f>
        <v>72</v>
      </c>
      <c r="Y20" s="142"/>
      <c r="Z20" s="144"/>
      <c r="AA20" s="277"/>
      <c r="AB20" s="144"/>
      <c r="AC20" s="144"/>
      <c r="AD20" s="144"/>
      <c r="AE20" s="144"/>
      <c r="AF20" s="144"/>
      <c r="AG20" s="144"/>
      <c r="AH20" s="144"/>
      <c r="AI20" s="292">
        <f t="shared" si="0"/>
        <v>150</v>
      </c>
      <c r="AJ20" s="218">
        <v>0</v>
      </c>
      <c r="AK20" s="384" t="e">
        <f t="shared" si="1"/>
        <v>#DIV/0!</v>
      </c>
      <c r="AL20" s="110" t="s">
        <v>216</v>
      </c>
    </row>
    <row r="21" spans="1:38" x14ac:dyDescent="0.2">
      <c r="A21" s="231">
        <v>9</v>
      </c>
      <c r="B21" s="321" t="s">
        <v>240</v>
      </c>
      <c r="C21" s="34" t="s">
        <v>67</v>
      </c>
      <c r="D21" s="143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>
        <f>9*6</f>
        <v>54</v>
      </c>
      <c r="V21" s="144"/>
      <c r="W21" s="144">
        <f>2*12</f>
        <v>24</v>
      </c>
      <c r="X21" s="144">
        <f>6*12</f>
        <v>72</v>
      </c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292">
        <f t="shared" si="0"/>
        <v>150</v>
      </c>
      <c r="AJ21" s="218">
        <v>0</v>
      </c>
      <c r="AK21" s="384" t="e">
        <f t="shared" si="1"/>
        <v>#DIV/0!</v>
      </c>
      <c r="AL21" s="110" t="s">
        <v>216</v>
      </c>
    </row>
    <row r="22" spans="1:38" ht="17.25" customHeight="1" x14ac:dyDescent="0.2">
      <c r="A22" s="319">
        <v>10</v>
      </c>
      <c r="B22" s="321" t="s">
        <v>240</v>
      </c>
      <c r="C22" s="34" t="s">
        <v>68</v>
      </c>
      <c r="D22" s="143">
        <f>5*4</f>
        <v>20</v>
      </c>
      <c r="E22" s="144"/>
      <c r="F22" s="144"/>
      <c r="G22" s="144">
        <f>3*4</f>
        <v>12</v>
      </c>
      <c r="H22" s="144"/>
      <c r="I22" s="144"/>
      <c r="J22" s="144"/>
      <c r="K22" s="185"/>
      <c r="L22" s="144"/>
      <c r="M22" s="144"/>
      <c r="N22" s="144"/>
      <c r="O22" s="144"/>
      <c r="P22" s="144"/>
      <c r="Q22" s="144"/>
      <c r="R22" s="144">
        <f>2*2</f>
        <v>4</v>
      </c>
      <c r="S22" s="185">
        <f>2*4</f>
        <v>8</v>
      </c>
      <c r="T22" s="144"/>
      <c r="U22" s="144"/>
      <c r="V22" s="144"/>
      <c r="W22" s="144"/>
      <c r="X22" s="144">
        <f>7*12</f>
        <v>84</v>
      </c>
      <c r="Y22" s="142"/>
      <c r="Z22" s="144"/>
      <c r="AA22" s="142"/>
      <c r="AB22" s="144"/>
      <c r="AC22" s="144"/>
      <c r="AD22" s="144"/>
      <c r="AE22" s="144"/>
      <c r="AF22" s="144">
        <f>1*6</f>
        <v>6</v>
      </c>
      <c r="AG22" s="144">
        <f>16</f>
        <v>16</v>
      </c>
      <c r="AH22" s="144"/>
      <c r="AI22" s="292">
        <f t="shared" si="0"/>
        <v>150</v>
      </c>
      <c r="AJ22" s="218">
        <v>56</v>
      </c>
      <c r="AK22" s="384">
        <f t="shared" si="1"/>
        <v>2.8</v>
      </c>
      <c r="AL22" s="110" t="s">
        <v>216</v>
      </c>
    </row>
    <row r="23" spans="1:38" x14ac:dyDescent="0.2">
      <c r="A23" s="319">
        <v>11</v>
      </c>
      <c r="B23" s="321" t="s">
        <v>240</v>
      </c>
      <c r="C23" s="34" t="s">
        <v>232</v>
      </c>
      <c r="D23" s="143">
        <f>3*4</f>
        <v>12</v>
      </c>
      <c r="E23" s="144"/>
      <c r="F23" s="144"/>
      <c r="G23" s="144">
        <f>2*4</f>
        <v>8</v>
      </c>
      <c r="H23" s="144"/>
      <c r="I23" s="144"/>
      <c r="J23" s="144"/>
      <c r="K23" s="185"/>
      <c r="L23" s="144"/>
      <c r="M23" s="144"/>
      <c r="N23" s="144"/>
      <c r="O23" s="144"/>
      <c r="P23" s="144"/>
      <c r="Q23" s="144"/>
      <c r="R23" s="144">
        <f>1*2</f>
        <v>2</v>
      </c>
      <c r="S23" s="185">
        <f>1*4</f>
        <v>4</v>
      </c>
      <c r="T23" s="144"/>
      <c r="U23" s="144">
        <f>7*6</f>
        <v>42</v>
      </c>
      <c r="V23" s="144"/>
      <c r="W23" s="144"/>
      <c r="X23" s="144">
        <f>6*12</f>
        <v>72</v>
      </c>
      <c r="Y23" s="142"/>
      <c r="Z23" s="144"/>
      <c r="AA23" s="142"/>
      <c r="AB23" s="144"/>
      <c r="AC23" s="144"/>
      <c r="AD23" s="144"/>
      <c r="AE23" s="144"/>
      <c r="AF23" s="144"/>
      <c r="AG23" s="144">
        <f>10</f>
        <v>10</v>
      </c>
      <c r="AH23" s="144"/>
      <c r="AI23" s="292">
        <f t="shared" si="0"/>
        <v>150</v>
      </c>
      <c r="AJ23" s="218">
        <v>40</v>
      </c>
      <c r="AK23" s="384">
        <f t="shared" si="1"/>
        <v>3.3333333333333335</v>
      </c>
      <c r="AL23" s="110" t="s">
        <v>216</v>
      </c>
    </row>
    <row r="24" spans="1:38" x14ac:dyDescent="0.2">
      <c r="A24" s="231">
        <v>12</v>
      </c>
      <c r="B24" s="321" t="s">
        <v>287</v>
      </c>
      <c r="C24" s="34" t="s">
        <v>69</v>
      </c>
      <c r="D24" s="143">
        <f>1*4</f>
        <v>4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>
        <f>8*6</f>
        <v>48</v>
      </c>
      <c r="V24" s="144"/>
      <c r="W24" s="144">
        <f>2*12</f>
        <v>24</v>
      </c>
      <c r="X24" s="144">
        <f>6*12</f>
        <v>72</v>
      </c>
      <c r="Y24" s="142"/>
      <c r="Z24" s="144"/>
      <c r="AA24" s="142"/>
      <c r="AB24" s="144"/>
      <c r="AC24" s="144"/>
      <c r="AD24" s="144"/>
      <c r="AE24" s="144"/>
      <c r="AF24" s="144"/>
      <c r="AG24" s="144">
        <f>2</f>
        <v>2</v>
      </c>
      <c r="AH24" s="144"/>
      <c r="AI24" s="292">
        <f t="shared" si="0"/>
        <v>150</v>
      </c>
      <c r="AJ24" s="218">
        <v>7</v>
      </c>
      <c r="AK24" s="384">
        <f t="shared" si="1"/>
        <v>1.75</v>
      </c>
      <c r="AL24" s="110" t="s">
        <v>216</v>
      </c>
    </row>
    <row r="25" spans="1:38" x14ac:dyDescent="0.2">
      <c r="A25" s="319">
        <v>13</v>
      </c>
      <c r="B25" s="321" t="s">
        <v>287</v>
      </c>
      <c r="C25" s="34" t="s">
        <v>70</v>
      </c>
      <c r="D25" s="143">
        <f>1*4</f>
        <v>4</v>
      </c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>
        <f>8*6</f>
        <v>48</v>
      </c>
      <c r="V25" s="144"/>
      <c r="W25" s="144">
        <f>2*12</f>
        <v>24</v>
      </c>
      <c r="X25" s="144">
        <f>6*12</f>
        <v>72</v>
      </c>
      <c r="Y25" s="142"/>
      <c r="Z25" s="144"/>
      <c r="AA25" s="142"/>
      <c r="AB25" s="144"/>
      <c r="AC25" s="142"/>
      <c r="AD25" s="142"/>
      <c r="AE25" s="142"/>
      <c r="AF25" s="142"/>
      <c r="AG25" s="142">
        <f>2</f>
        <v>2</v>
      </c>
      <c r="AH25" s="142"/>
      <c r="AI25" s="292">
        <f t="shared" si="0"/>
        <v>150</v>
      </c>
      <c r="AJ25" s="218">
        <v>6</v>
      </c>
      <c r="AK25" s="384">
        <f t="shared" si="1"/>
        <v>1.5</v>
      </c>
      <c r="AL25" s="110" t="s">
        <v>216</v>
      </c>
    </row>
    <row r="26" spans="1:38" x14ac:dyDescent="0.2">
      <c r="A26" s="319">
        <v>14</v>
      </c>
      <c r="B26" s="320" t="s">
        <v>287</v>
      </c>
      <c r="C26" s="34" t="s">
        <v>71</v>
      </c>
      <c r="D26" s="143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2"/>
      <c r="Z26" s="144"/>
      <c r="AA26" s="142"/>
      <c r="AB26" s="430" t="s">
        <v>548</v>
      </c>
      <c r="AC26" s="428"/>
      <c r="AD26" s="428"/>
      <c r="AE26" s="428"/>
      <c r="AF26" s="428"/>
      <c r="AG26" s="428"/>
      <c r="AH26" s="431"/>
      <c r="AI26" s="292">
        <f t="shared" si="0"/>
        <v>0</v>
      </c>
      <c r="AJ26" s="218">
        <v>0</v>
      </c>
      <c r="AK26" s="384" t="e">
        <f t="shared" si="1"/>
        <v>#DIV/0!</v>
      </c>
      <c r="AL26" s="110" t="s">
        <v>216</v>
      </c>
    </row>
    <row r="27" spans="1:38" x14ac:dyDescent="0.2">
      <c r="A27" s="231">
        <v>15</v>
      </c>
      <c r="B27" s="321" t="s">
        <v>287</v>
      </c>
      <c r="C27" s="34" t="s">
        <v>72</v>
      </c>
      <c r="D27" s="143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2"/>
      <c r="Z27" s="144"/>
      <c r="AA27" s="430" t="s">
        <v>532</v>
      </c>
      <c r="AB27" s="428"/>
      <c r="AC27" s="428"/>
      <c r="AD27" s="428"/>
      <c r="AE27" s="428"/>
      <c r="AF27" s="428"/>
      <c r="AG27" s="428"/>
      <c r="AH27" s="431"/>
      <c r="AI27" s="292">
        <f t="shared" si="0"/>
        <v>0</v>
      </c>
      <c r="AJ27" s="218">
        <v>0</v>
      </c>
      <c r="AK27" s="384" t="e">
        <f t="shared" si="1"/>
        <v>#DIV/0!</v>
      </c>
      <c r="AL27" s="110" t="s">
        <v>216</v>
      </c>
    </row>
    <row r="28" spans="1:38" x14ac:dyDescent="0.2">
      <c r="A28" s="319">
        <v>16</v>
      </c>
      <c r="B28" s="321" t="s">
        <v>241</v>
      </c>
      <c r="C28" s="34" t="s">
        <v>73</v>
      </c>
      <c r="D28" s="143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>
        <f>9*6</f>
        <v>54</v>
      </c>
      <c r="V28" s="144"/>
      <c r="W28" s="144">
        <f>1*12</f>
        <v>12</v>
      </c>
      <c r="X28" s="144">
        <f>6*12</f>
        <v>72</v>
      </c>
      <c r="Y28" s="144"/>
      <c r="Z28" s="144"/>
      <c r="AA28" s="144"/>
      <c r="AB28" s="144"/>
      <c r="AC28" s="144"/>
      <c r="AD28" s="144"/>
      <c r="AE28" s="144"/>
      <c r="AF28" s="144"/>
      <c r="AG28" s="144">
        <f>12</f>
        <v>12</v>
      </c>
      <c r="AH28" s="144"/>
      <c r="AI28" s="292">
        <f t="shared" si="0"/>
        <v>150</v>
      </c>
      <c r="AJ28" s="218">
        <v>0</v>
      </c>
      <c r="AK28" s="384" t="e">
        <f t="shared" si="1"/>
        <v>#DIV/0!</v>
      </c>
      <c r="AL28" s="110" t="s">
        <v>216</v>
      </c>
    </row>
    <row r="29" spans="1:38" x14ac:dyDescent="0.2">
      <c r="A29" s="319">
        <v>17</v>
      </c>
      <c r="B29" s="321" t="s">
        <v>241</v>
      </c>
      <c r="C29" s="34" t="s">
        <v>74</v>
      </c>
      <c r="D29" s="143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>
        <f>7*6</f>
        <v>42</v>
      </c>
      <c r="V29" s="144"/>
      <c r="W29" s="144">
        <f>1*12</f>
        <v>12</v>
      </c>
      <c r="X29" s="144">
        <f>8*12</f>
        <v>96</v>
      </c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292">
        <f t="shared" si="0"/>
        <v>150</v>
      </c>
      <c r="AJ29" s="218">
        <v>0</v>
      </c>
      <c r="AK29" s="384" t="e">
        <f t="shared" si="1"/>
        <v>#DIV/0!</v>
      </c>
      <c r="AL29" s="110" t="s">
        <v>216</v>
      </c>
    </row>
    <row r="30" spans="1:38" x14ac:dyDescent="0.2">
      <c r="A30" s="231">
        <v>18</v>
      </c>
      <c r="B30" s="321" t="s">
        <v>373</v>
      </c>
      <c r="C30" s="34" t="s">
        <v>75</v>
      </c>
      <c r="D30" s="143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2"/>
      <c r="Z30" s="144"/>
      <c r="AA30" s="142"/>
      <c r="AB30" s="144"/>
      <c r="AC30" s="430" t="s">
        <v>533</v>
      </c>
      <c r="AD30" s="428"/>
      <c r="AE30" s="428"/>
      <c r="AF30" s="428"/>
      <c r="AG30" s="428"/>
      <c r="AH30" s="431"/>
      <c r="AI30" s="292">
        <f t="shared" si="0"/>
        <v>0</v>
      </c>
      <c r="AJ30" s="218">
        <v>0</v>
      </c>
      <c r="AK30" s="384" t="e">
        <f t="shared" si="1"/>
        <v>#DIV/0!</v>
      </c>
      <c r="AL30" s="110" t="s">
        <v>216</v>
      </c>
    </row>
    <row r="31" spans="1:38" x14ac:dyDescent="0.2">
      <c r="A31" s="319">
        <v>19</v>
      </c>
      <c r="B31" s="321" t="s">
        <v>373</v>
      </c>
      <c r="C31" s="186" t="s">
        <v>76</v>
      </c>
      <c r="D31" s="143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2"/>
      <c r="Z31" s="144"/>
      <c r="AA31" s="142"/>
      <c r="AB31" s="144"/>
      <c r="AC31" s="430" t="s">
        <v>511</v>
      </c>
      <c r="AD31" s="428"/>
      <c r="AE31" s="428"/>
      <c r="AF31" s="428"/>
      <c r="AG31" s="428"/>
      <c r="AH31" s="431"/>
      <c r="AI31" s="292">
        <f t="shared" si="0"/>
        <v>0</v>
      </c>
      <c r="AJ31" s="218">
        <v>0</v>
      </c>
      <c r="AK31" s="384" t="e">
        <f t="shared" si="1"/>
        <v>#DIV/0!</v>
      </c>
      <c r="AL31" s="110" t="s">
        <v>216</v>
      </c>
    </row>
    <row r="32" spans="1:38" x14ac:dyDescent="0.2">
      <c r="A32" s="319">
        <v>20</v>
      </c>
      <c r="B32" s="320" t="s">
        <v>240</v>
      </c>
      <c r="C32" s="34" t="s">
        <v>77</v>
      </c>
      <c r="D32" s="143"/>
      <c r="E32" s="144"/>
      <c r="F32" s="144"/>
      <c r="G32" s="144">
        <f>1*4</f>
        <v>4</v>
      </c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>
        <f>1*2</f>
        <v>2</v>
      </c>
      <c r="S32" s="144">
        <f>1*4</f>
        <v>4</v>
      </c>
      <c r="T32" s="144"/>
      <c r="U32" s="144">
        <f>2*6</f>
        <v>12</v>
      </c>
      <c r="V32" s="144"/>
      <c r="W32" s="144"/>
      <c r="X32" s="144">
        <f>4*12</f>
        <v>48</v>
      </c>
      <c r="Y32" s="142"/>
      <c r="Z32" s="144"/>
      <c r="AA32" s="142"/>
      <c r="AB32" s="430" t="s">
        <v>549</v>
      </c>
      <c r="AC32" s="428"/>
      <c r="AD32" s="428"/>
      <c r="AE32" s="428"/>
      <c r="AF32" s="428"/>
      <c r="AG32" s="428"/>
      <c r="AH32" s="431"/>
      <c r="AI32" s="292">
        <f t="shared" si="0"/>
        <v>70</v>
      </c>
      <c r="AJ32" s="218">
        <v>0</v>
      </c>
      <c r="AK32" s="384" t="e">
        <f t="shared" si="1"/>
        <v>#DIV/0!</v>
      </c>
      <c r="AL32" s="110" t="s">
        <v>216</v>
      </c>
    </row>
    <row r="33" spans="1:38" x14ac:dyDescent="0.2">
      <c r="A33" s="231">
        <v>21</v>
      </c>
      <c r="B33" s="321" t="s">
        <v>240</v>
      </c>
      <c r="C33" s="34" t="s">
        <v>78</v>
      </c>
      <c r="D33" s="143">
        <f>5*4</f>
        <v>20</v>
      </c>
      <c r="E33" s="144"/>
      <c r="F33" s="144"/>
      <c r="G33" s="144">
        <f>6*4</f>
        <v>24</v>
      </c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>
        <f>4*6</f>
        <v>24</v>
      </c>
      <c r="V33" s="144"/>
      <c r="W33" s="144"/>
      <c r="X33" s="144">
        <f>5*12</f>
        <v>60</v>
      </c>
      <c r="Y33" s="142"/>
      <c r="Z33" s="144"/>
      <c r="AA33" s="142"/>
      <c r="AB33" s="144"/>
      <c r="AC33" s="144"/>
      <c r="AD33" s="144"/>
      <c r="AE33" s="144"/>
      <c r="AF33" s="144"/>
      <c r="AG33" s="144">
        <f>22</f>
        <v>22</v>
      </c>
      <c r="AH33" s="142"/>
      <c r="AI33" s="292">
        <f t="shared" si="0"/>
        <v>150</v>
      </c>
      <c r="AJ33" s="218">
        <v>80</v>
      </c>
      <c r="AK33" s="384">
        <f t="shared" si="1"/>
        <v>4</v>
      </c>
      <c r="AL33" s="110" t="s">
        <v>216</v>
      </c>
    </row>
    <row r="34" spans="1:38" x14ac:dyDescent="0.2">
      <c r="A34" s="319">
        <v>22</v>
      </c>
      <c r="B34" s="321" t="s">
        <v>240</v>
      </c>
      <c r="C34" s="34" t="s">
        <v>79</v>
      </c>
      <c r="D34" s="143">
        <f>1*4</f>
        <v>4</v>
      </c>
      <c r="E34" s="144"/>
      <c r="F34" s="144"/>
      <c r="G34" s="144">
        <f>2*4</f>
        <v>8</v>
      </c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>
        <f>10*6</f>
        <v>60</v>
      </c>
      <c r="V34" s="144"/>
      <c r="W34" s="144"/>
      <c r="X34" s="144">
        <f>6*12</f>
        <v>72</v>
      </c>
      <c r="Y34" s="142"/>
      <c r="Z34" s="144"/>
      <c r="AA34" s="142"/>
      <c r="AB34" s="144"/>
      <c r="AC34" s="142"/>
      <c r="AD34" s="142"/>
      <c r="AE34" s="142"/>
      <c r="AF34" s="142"/>
      <c r="AG34" s="142">
        <f>6</f>
        <v>6</v>
      </c>
      <c r="AH34" s="142"/>
      <c r="AI34" s="292">
        <f t="shared" si="0"/>
        <v>150</v>
      </c>
      <c r="AJ34" s="218">
        <v>27</v>
      </c>
      <c r="AK34" s="384">
        <f t="shared" si="1"/>
        <v>6.75</v>
      </c>
      <c r="AL34" s="110" t="s">
        <v>216</v>
      </c>
    </row>
    <row r="35" spans="1:38" x14ac:dyDescent="0.2">
      <c r="A35" s="319">
        <v>23</v>
      </c>
      <c r="B35" s="321" t="s">
        <v>373</v>
      </c>
      <c r="C35" s="34" t="s">
        <v>80</v>
      </c>
      <c r="D35" s="143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2"/>
      <c r="S35" s="144"/>
      <c r="T35" s="144"/>
      <c r="U35" s="144">
        <f>1*6</f>
        <v>6</v>
      </c>
      <c r="V35" s="144"/>
      <c r="W35" s="144"/>
      <c r="X35" s="144"/>
      <c r="Y35" s="142"/>
      <c r="Z35" s="142"/>
      <c r="AA35" s="142"/>
      <c r="AB35" s="142"/>
      <c r="AC35" s="430" t="s">
        <v>416</v>
      </c>
      <c r="AD35" s="428"/>
      <c r="AE35" s="428"/>
      <c r="AF35" s="428"/>
      <c r="AG35" s="428"/>
      <c r="AH35" s="431"/>
      <c r="AI35" s="292">
        <f t="shared" si="0"/>
        <v>6</v>
      </c>
      <c r="AJ35" s="218">
        <v>0</v>
      </c>
      <c r="AK35" s="384" t="e">
        <f t="shared" si="1"/>
        <v>#DIV/0!</v>
      </c>
      <c r="AL35" s="110" t="s">
        <v>216</v>
      </c>
    </row>
    <row r="36" spans="1:38" x14ac:dyDescent="0.2">
      <c r="A36" s="231">
        <v>24</v>
      </c>
      <c r="B36" s="321" t="s">
        <v>373</v>
      </c>
      <c r="C36" s="34" t="s">
        <v>81</v>
      </c>
      <c r="D36" s="143">
        <f>3*4</f>
        <v>12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>
        <f>8*12</f>
        <v>96</v>
      </c>
      <c r="Y36" s="142"/>
      <c r="Z36" s="144"/>
      <c r="AA36" s="144"/>
      <c r="AB36" s="144"/>
      <c r="AC36" s="144"/>
      <c r="AD36" s="144"/>
      <c r="AE36" s="142">
        <f>5*6</f>
        <v>30</v>
      </c>
      <c r="AF36" s="142"/>
      <c r="AG36" s="142">
        <f>12</f>
        <v>12</v>
      </c>
      <c r="AH36" s="142"/>
      <c r="AI36" s="292">
        <f t="shared" si="0"/>
        <v>150</v>
      </c>
      <c r="AJ36" s="218">
        <v>10</v>
      </c>
      <c r="AK36" s="384">
        <f t="shared" si="1"/>
        <v>0.83333333333333337</v>
      </c>
      <c r="AL36" s="110" t="s">
        <v>216</v>
      </c>
    </row>
    <row r="37" spans="1:38" x14ac:dyDescent="0.2">
      <c r="A37" s="319">
        <v>25</v>
      </c>
      <c r="B37" s="321" t="s">
        <v>241</v>
      </c>
      <c r="C37" s="34" t="s">
        <v>82</v>
      </c>
      <c r="D37" s="143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>
        <f>9*6</f>
        <v>54</v>
      </c>
      <c r="V37" s="144"/>
      <c r="W37" s="144"/>
      <c r="X37" s="144">
        <f>8*12</f>
        <v>96</v>
      </c>
      <c r="Y37" s="142"/>
      <c r="Z37" s="144"/>
      <c r="AA37" s="142"/>
      <c r="AB37" s="144"/>
      <c r="AC37" s="144"/>
      <c r="AD37" s="144"/>
      <c r="AE37" s="144"/>
      <c r="AF37" s="144"/>
      <c r="AG37" s="144"/>
      <c r="AH37" s="144"/>
      <c r="AI37" s="292">
        <f t="shared" si="0"/>
        <v>150</v>
      </c>
      <c r="AJ37" s="218">
        <v>24</v>
      </c>
      <c r="AK37" s="384" t="e">
        <f t="shared" si="1"/>
        <v>#DIV/0!</v>
      </c>
      <c r="AL37" s="110" t="s">
        <v>216</v>
      </c>
    </row>
    <row r="38" spans="1:38" x14ac:dyDescent="0.2">
      <c r="A38" s="319">
        <v>26</v>
      </c>
      <c r="B38" s="320" t="s">
        <v>241</v>
      </c>
      <c r="C38" s="34" t="s">
        <v>83</v>
      </c>
      <c r="D38" s="143">
        <f>2*4</f>
        <v>8</v>
      </c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>
        <f>12*6</f>
        <v>72</v>
      </c>
      <c r="T38" s="144"/>
      <c r="U38" s="144">
        <f>3*6</f>
        <v>18</v>
      </c>
      <c r="V38" s="144"/>
      <c r="W38" s="144"/>
      <c r="X38" s="144">
        <f>4*12</f>
        <v>48</v>
      </c>
      <c r="Y38" s="142"/>
      <c r="Z38" s="144"/>
      <c r="AA38" s="142"/>
      <c r="AB38" s="144"/>
      <c r="AC38" s="144"/>
      <c r="AD38" s="144"/>
      <c r="AE38" s="144"/>
      <c r="AF38" s="144"/>
      <c r="AG38" s="144">
        <f>4</f>
        <v>4</v>
      </c>
      <c r="AH38" s="144"/>
      <c r="AI38" s="292">
        <f t="shared" si="0"/>
        <v>150</v>
      </c>
      <c r="AJ38" s="218">
        <v>16</v>
      </c>
      <c r="AK38" s="384">
        <f t="shared" si="1"/>
        <v>2</v>
      </c>
      <c r="AL38" s="110" t="s">
        <v>216</v>
      </c>
    </row>
    <row r="39" spans="1:38" x14ac:dyDescent="0.2">
      <c r="A39" s="231">
        <v>27</v>
      </c>
      <c r="B39" s="321" t="s">
        <v>242</v>
      </c>
      <c r="C39" s="34" t="s">
        <v>84</v>
      </c>
      <c r="D39" s="143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>
        <f>3*6</f>
        <v>18</v>
      </c>
      <c r="T39" s="144"/>
      <c r="U39" s="144"/>
      <c r="V39" s="144"/>
      <c r="W39" s="144"/>
      <c r="X39" s="144">
        <f>5*12</f>
        <v>60</v>
      </c>
      <c r="Y39" s="142"/>
      <c r="Z39" s="144"/>
      <c r="AA39" s="144"/>
      <c r="AB39" s="144"/>
      <c r="AC39" s="430" t="s">
        <v>535</v>
      </c>
      <c r="AD39" s="428"/>
      <c r="AE39" s="428"/>
      <c r="AF39" s="428"/>
      <c r="AG39" s="428"/>
      <c r="AH39" s="431"/>
      <c r="AI39" s="292">
        <f t="shared" si="0"/>
        <v>78</v>
      </c>
      <c r="AJ39" s="218">
        <v>0</v>
      </c>
      <c r="AK39" s="384" t="e">
        <f t="shared" si="1"/>
        <v>#DIV/0!</v>
      </c>
      <c r="AL39" s="110" t="s">
        <v>216</v>
      </c>
    </row>
    <row r="40" spans="1:38" ht="14.25" customHeight="1" x14ac:dyDescent="0.2">
      <c r="A40" s="319">
        <v>28</v>
      </c>
      <c r="B40" s="321" t="s">
        <v>242</v>
      </c>
      <c r="C40" s="34" t="s">
        <v>85</v>
      </c>
      <c r="D40" s="143">
        <f>5*4</f>
        <v>20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>
        <f>10*12</f>
        <v>120</v>
      </c>
      <c r="Y40" s="142"/>
      <c r="Z40" s="144"/>
      <c r="AA40" s="142"/>
      <c r="AB40" s="144"/>
      <c r="AC40" s="142"/>
      <c r="AD40" s="142"/>
      <c r="AE40" s="142"/>
      <c r="AF40" s="142"/>
      <c r="AG40" s="142">
        <f>10</f>
        <v>10</v>
      </c>
      <c r="AH40" s="142"/>
      <c r="AI40" s="292">
        <f t="shared" si="0"/>
        <v>150</v>
      </c>
      <c r="AJ40" s="218">
        <v>50</v>
      </c>
      <c r="AK40" s="384">
        <f t="shared" si="1"/>
        <v>2.5</v>
      </c>
      <c r="AL40" s="110" t="s">
        <v>216</v>
      </c>
    </row>
    <row r="41" spans="1:38" ht="16.5" customHeight="1" x14ac:dyDescent="0.2">
      <c r="A41" s="319">
        <v>29</v>
      </c>
      <c r="B41" s="321" t="s">
        <v>242</v>
      </c>
      <c r="C41" s="34" t="s">
        <v>86</v>
      </c>
      <c r="D41" s="143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>
        <f>5*6</f>
        <v>30</v>
      </c>
      <c r="T41" s="144"/>
      <c r="U41" s="144"/>
      <c r="V41" s="144"/>
      <c r="W41" s="144"/>
      <c r="X41" s="144">
        <f>10*12</f>
        <v>120</v>
      </c>
      <c r="Y41" s="142"/>
      <c r="Z41" s="144"/>
      <c r="AA41" s="142"/>
      <c r="AB41" s="144"/>
      <c r="AC41" s="144"/>
      <c r="AD41" s="144"/>
      <c r="AE41" s="144"/>
      <c r="AF41" s="144"/>
      <c r="AG41" s="144"/>
      <c r="AH41" s="144"/>
      <c r="AI41" s="292">
        <f t="shared" si="0"/>
        <v>150</v>
      </c>
      <c r="AJ41" s="218">
        <v>0</v>
      </c>
      <c r="AK41" s="384" t="e">
        <f t="shared" si="1"/>
        <v>#DIV/0!</v>
      </c>
      <c r="AL41" s="110" t="s">
        <v>216</v>
      </c>
    </row>
    <row r="42" spans="1:38" ht="16.5" customHeight="1" x14ac:dyDescent="0.2">
      <c r="A42" s="231">
        <v>30</v>
      </c>
      <c r="B42" s="321" t="s">
        <v>242</v>
      </c>
      <c r="C42" s="34" t="s">
        <v>281</v>
      </c>
      <c r="D42" s="143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>
        <f>3*6</f>
        <v>18</v>
      </c>
      <c r="T42" s="144"/>
      <c r="U42" s="144"/>
      <c r="V42" s="144"/>
      <c r="W42" s="144">
        <f>6*12</f>
        <v>72</v>
      </c>
      <c r="X42" s="144">
        <f>5*12</f>
        <v>60</v>
      </c>
      <c r="Y42" s="142"/>
      <c r="Z42" s="144"/>
      <c r="AA42" s="142"/>
      <c r="AB42" s="144"/>
      <c r="AC42" s="144"/>
      <c r="AD42" s="142"/>
      <c r="AE42" s="142"/>
      <c r="AF42" s="142"/>
      <c r="AG42" s="142"/>
      <c r="AH42" s="142"/>
      <c r="AI42" s="292">
        <f t="shared" si="0"/>
        <v>150</v>
      </c>
      <c r="AJ42" s="218"/>
      <c r="AK42" s="384" t="e">
        <f t="shared" si="1"/>
        <v>#DIV/0!</v>
      </c>
      <c r="AL42" s="110" t="s">
        <v>216</v>
      </c>
    </row>
    <row r="43" spans="1:38" x14ac:dyDescent="0.2">
      <c r="A43" s="319">
        <v>31</v>
      </c>
      <c r="B43" s="321" t="s">
        <v>419</v>
      </c>
      <c r="C43" s="34" t="s">
        <v>189</v>
      </c>
      <c r="D43" s="143">
        <f>9*4</f>
        <v>36</v>
      </c>
      <c r="E43" s="144"/>
      <c r="F43" s="144"/>
      <c r="G43" s="144"/>
      <c r="H43" s="144"/>
      <c r="I43" s="144"/>
      <c r="J43" s="144"/>
      <c r="K43" s="144"/>
      <c r="L43" s="144">
        <f>4*4</f>
        <v>16</v>
      </c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>
        <f>6*12</f>
        <v>72</v>
      </c>
      <c r="X43" s="144"/>
      <c r="Y43" s="142"/>
      <c r="Z43" s="144"/>
      <c r="AA43" s="142"/>
      <c r="AB43" s="144"/>
      <c r="AC43" s="142"/>
      <c r="AD43" s="142"/>
      <c r="AE43" s="142"/>
      <c r="AF43" s="142"/>
      <c r="AG43" s="142">
        <f>26</f>
        <v>26</v>
      </c>
      <c r="AH43" s="142"/>
      <c r="AI43" s="292">
        <f t="shared" si="0"/>
        <v>150</v>
      </c>
      <c r="AJ43" s="218">
        <v>104</v>
      </c>
      <c r="AK43" s="384">
        <f t="shared" si="1"/>
        <v>2.8888888888888888</v>
      </c>
      <c r="AL43" s="110" t="s">
        <v>216</v>
      </c>
    </row>
    <row r="44" spans="1:38" x14ac:dyDescent="0.2">
      <c r="A44" s="319">
        <v>32</v>
      </c>
      <c r="B44" s="320" t="s">
        <v>242</v>
      </c>
      <c r="C44" s="34" t="s">
        <v>235</v>
      </c>
      <c r="D44" s="143">
        <f>1*4</f>
        <v>4</v>
      </c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>
        <f>4*4</f>
        <v>16</v>
      </c>
      <c r="T44" s="144"/>
      <c r="U44" s="144"/>
      <c r="V44" s="144"/>
      <c r="W44" s="144">
        <f>5*12</f>
        <v>60</v>
      </c>
      <c r="X44" s="144">
        <f>5*12</f>
        <v>60</v>
      </c>
      <c r="Y44" s="142"/>
      <c r="Z44" s="144"/>
      <c r="AA44" s="142"/>
      <c r="AB44" s="144"/>
      <c r="AC44" s="144"/>
      <c r="AD44" s="144"/>
      <c r="AE44" s="144"/>
      <c r="AF44" s="144"/>
      <c r="AG44" s="144">
        <f>10</f>
        <v>10</v>
      </c>
      <c r="AH44" s="144"/>
      <c r="AI44" s="292">
        <f t="shared" si="0"/>
        <v>150</v>
      </c>
      <c r="AJ44" s="218">
        <v>18</v>
      </c>
      <c r="AK44" s="384">
        <f t="shared" si="1"/>
        <v>4.5</v>
      </c>
      <c r="AL44" s="110" t="s">
        <v>216</v>
      </c>
    </row>
    <row r="45" spans="1:38" x14ac:dyDescent="0.2">
      <c r="A45" s="231">
        <v>33</v>
      </c>
      <c r="B45" s="321" t="s">
        <v>243</v>
      </c>
      <c r="C45" s="34" t="s">
        <v>87</v>
      </c>
      <c r="D45" s="143">
        <f>7*4</f>
        <v>28</v>
      </c>
      <c r="E45" s="144"/>
      <c r="F45" s="144"/>
      <c r="G45" s="144"/>
      <c r="H45" s="144"/>
      <c r="I45" s="144"/>
      <c r="J45" s="144"/>
      <c r="K45" s="144"/>
      <c r="L45" s="144">
        <f>4*4</f>
        <v>16</v>
      </c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>
        <f>6*12</f>
        <v>72</v>
      </c>
      <c r="Y45" s="142"/>
      <c r="Z45" s="144"/>
      <c r="AA45" s="142"/>
      <c r="AB45" s="144"/>
      <c r="AC45" s="144"/>
      <c r="AD45" s="144"/>
      <c r="AE45" s="144">
        <f>2*6</f>
        <v>12</v>
      </c>
      <c r="AF45" s="144"/>
      <c r="AG45" s="144">
        <f>22</f>
        <v>22</v>
      </c>
      <c r="AH45" s="144"/>
      <c r="AI45" s="292">
        <f t="shared" si="0"/>
        <v>150</v>
      </c>
      <c r="AJ45" s="218">
        <v>99</v>
      </c>
      <c r="AK45" s="384">
        <f t="shared" si="1"/>
        <v>3.5357142857142856</v>
      </c>
      <c r="AL45" s="110" t="s">
        <v>216</v>
      </c>
    </row>
    <row r="46" spans="1:38" x14ac:dyDescent="0.2">
      <c r="A46" s="319">
        <v>34</v>
      </c>
      <c r="B46" s="321" t="s">
        <v>244</v>
      </c>
      <c r="C46" s="34" t="s">
        <v>88</v>
      </c>
      <c r="D46" s="143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2"/>
      <c r="Z46" s="144"/>
      <c r="AA46" s="142"/>
      <c r="AB46" s="144"/>
      <c r="AC46" s="430" t="s">
        <v>291</v>
      </c>
      <c r="AD46" s="428"/>
      <c r="AE46" s="428"/>
      <c r="AF46" s="428"/>
      <c r="AG46" s="428"/>
      <c r="AH46" s="431"/>
      <c r="AI46" s="292">
        <f t="shared" si="0"/>
        <v>0</v>
      </c>
      <c r="AJ46" s="218">
        <v>0</v>
      </c>
      <c r="AK46" s="384" t="e">
        <f t="shared" si="1"/>
        <v>#DIV/0!</v>
      </c>
      <c r="AL46" s="110" t="s">
        <v>216</v>
      </c>
    </row>
    <row r="47" spans="1:38" x14ac:dyDescent="0.2">
      <c r="A47" s="319">
        <v>35</v>
      </c>
      <c r="B47" s="321" t="s">
        <v>245</v>
      </c>
      <c r="C47" s="34" t="s">
        <v>89</v>
      </c>
      <c r="D47" s="143">
        <f>6*4</f>
        <v>24</v>
      </c>
      <c r="E47" s="144"/>
      <c r="F47" s="144"/>
      <c r="G47" s="144"/>
      <c r="H47" s="144"/>
      <c r="I47" s="144"/>
      <c r="J47" s="144"/>
      <c r="K47" s="144"/>
      <c r="L47" s="144">
        <f>1*4</f>
        <v>4</v>
      </c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>
        <f>3*12</f>
        <v>36</v>
      </c>
      <c r="Y47" s="142"/>
      <c r="Z47" s="144"/>
      <c r="AA47" s="144"/>
      <c r="AB47" s="430" t="s">
        <v>550</v>
      </c>
      <c r="AC47" s="428"/>
      <c r="AD47" s="428"/>
      <c r="AE47" s="428"/>
      <c r="AF47" s="428"/>
      <c r="AG47" s="428"/>
      <c r="AH47" s="431"/>
      <c r="AI47" s="292">
        <f t="shared" si="0"/>
        <v>64</v>
      </c>
      <c r="AJ47" s="218">
        <v>1</v>
      </c>
      <c r="AK47" s="384">
        <f t="shared" si="1"/>
        <v>4.1666666666666664E-2</v>
      </c>
      <c r="AL47" s="110" t="s">
        <v>216</v>
      </c>
    </row>
    <row r="48" spans="1:38" x14ac:dyDescent="0.2">
      <c r="A48" s="231">
        <v>36</v>
      </c>
      <c r="B48" s="321" t="s">
        <v>246</v>
      </c>
      <c r="C48" s="34" t="s">
        <v>388</v>
      </c>
      <c r="D48" s="143">
        <f>5*4</f>
        <v>20</v>
      </c>
      <c r="E48" s="144"/>
      <c r="F48" s="144"/>
      <c r="G48" s="144">
        <f>5*4</f>
        <v>20</v>
      </c>
      <c r="H48" s="144"/>
      <c r="I48" s="144"/>
      <c r="J48" s="144"/>
      <c r="K48" s="144"/>
      <c r="L48" s="144">
        <f>5*4</f>
        <v>20</v>
      </c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>
        <f>5*12</f>
        <v>60</v>
      </c>
      <c r="Y48" s="142"/>
      <c r="Z48" s="142"/>
      <c r="AA48" s="142"/>
      <c r="AB48" s="142"/>
      <c r="AC48" s="142"/>
      <c r="AD48" s="142"/>
      <c r="AE48" s="142"/>
      <c r="AF48" s="142"/>
      <c r="AG48" s="142">
        <f>30</f>
        <v>30</v>
      </c>
      <c r="AH48" s="142"/>
      <c r="AI48" s="292">
        <f t="shared" si="0"/>
        <v>150</v>
      </c>
      <c r="AJ48" s="218">
        <v>95</v>
      </c>
      <c r="AK48" s="384">
        <f t="shared" si="1"/>
        <v>4.75</v>
      </c>
      <c r="AL48" s="110" t="s">
        <v>216</v>
      </c>
    </row>
    <row r="49" spans="1:38" x14ac:dyDescent="0.2">
      <c r="A49" s="319">
        <v>37</v>
      </c>
      <c r="B49" s="321" t="s">
        <v>257</v>
      </c>
      <c r="C49" s="34" t="s">
        <v>91</v>
      </c>
      <c r="D49" s="143">
        <f>22*4</f>
        <v>88</v>
      </c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2"/>
      <c r="Z49" s="144"/>
      <c r="AA49" s="142"/>
      <c r="AB49" s="144"/>
      <c r="AC49" s="144"/>
      <c r="AD49" s="144"/>
      <c r="AE49" s="144"/>
      <c r="AF49" s="144"/>
      <c r="AG49" s="144">
        <f>44</f>
        <v>44</v>
      </c>
      <c r="AH49" s="144">
        <f>3*6</f>
        <v>18</v>
      </c>
      <c r="AI49" s="292">
        <f t="shared" si="0"/>
        <v>150</v>
      </c>
      <c r="AJ49" s="218">
        <v>84</v>
      </c>
      <c r="AK49" s="384">
        <f t="shared" si="1"/>
        <v>0.95454545454545459</v>
      </c>
      <c r="AL49" s="110" t="s">
        <v>216</v>
      </c>
    </row>
    <row r="50" spans="1:38" x14ac:dyDescent="0.2">
      <c r="A50" s="319">
        <v>38</v>
      </c>
      <c r="B50" s="320" t="s">
        <v>547</v>
      </c>
      <c r="C50" s="34" t="s">
        <v>92</v>
      </c>
      <c r="D50" s="143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>
        <f>1*6</f>
        <v>6</v>
      </c>
      <c r="T50" s="144"/>
      <c r="U50" s="144"/>
      <c r="V50" s="144"/>
      <c r="W50" s="144"/>
      <c r="X50" s="144"/>
      <c r="Y50" s="142"/>
      <c r="Z50" s="144"/>
      <c r="AA50" s="142"/>
      <c r="AB50" s="430" t="s">
        <v>297</v>
      </c>
      <c r="AC50" s="428"/>
      <c r="AD50" s="428"/>
      <c r="AE50" s="428"/>
      <c r="AF50" s="428"/>
      <c r="AG50" s="428"/>
      <c r="AH50" s="431"/>
      <c r="AI50" s="292">
        <f t="shared" si="0"/>
        <v>6</v>
      </c>
      <c r="AJ50" s="218">
        <v>0</v>
      </c>
      <c r="AK50" s="384" t="e">
        <f t="shared" si="1"/>
        <v>#DIV/0!</v>
      </c>
      <c r="AL50" s="110" t="s">
        <v>216</v>
      </c>
    </row>
    <row r="51" spans="1:38" x14ac:dyDescent="0.2">
      <c r="A51" s="231">
        <v>39</v>
      </c>
      <c r="B51" s="321" t="s">
        <v>547</v>
      </c>
      <c r="C51" s="34" t="s">
        <v>190</v>
      </c>
      <c r="D51" s="143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>
        <f>9*6</f>
        <v>54</v>
      </c>
      <c r="V51" s="144"/>
      <c r="W51" s="144">
        <f>4*12</f>
        <v>48</v>
      </c>
      <c r="X51" s="144">
        <f>4*12</f>
        <v>48</v>
      </c>
      <c r="Y51" s="142"/>
      <c r="Z51" s="144"/>
      <c r="AA51" s="142"/>
      <c r="AB51" s="144"/>
      <c r="AC51" s="142"/>
      <c r="AD51" s="142"/>
      <c r="AE51" s="142"/>
      <c r="AF51" s="144"/>
      <c r="AG51" s="144"/>
      <c r="AH51" s="144"/>
      <c r="AI51" s="292">
        <f t="shared" si="0"/>
        <v>150</v>
      </c>
      <c r="AJ51" s="218"/>
      <c r="AK51" s="384" t="e">
        <f t="shared" si="1"/>
        <v>#DIV/0!</v>
      </c>
      <c r="AL51" s="110" t="s">
        <v>216</v>
      </c>
    </row>
    <row r="52" spans="1:38" x14ac:dyDescent="0.2">
      <c r="A52" s="319">
        <v>40</v>
      </c>
      <c r="B52" s="321" t="s">
        <v>248</v>
      </c>
      <c r="C52" s="34" t="s">
        <v>176</v>
      </c>
      <c r="D52" s="143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>
        <f>9*6</f>
        <v>54</v>
      </c>
      <c r="S52" s="144"/>
      <c r="T52" s="144"/>
      <c r="U52" s="144"/>
      <c r="V52" s="144"/>
      <c r="W52" s="144"/>
      <c r="X52" s="144">
        <f>8*12</f>
        <v>96</v>
      </c>
      <c r="Y52" s="142"/>
      <c r="Z52" s="144"/>
      <c r="AA52" s="142"/>
      <c r="AB52" s="144"/>
      <c r="AC52" s="142"/>
      <c r="AD52" s="142"/>
      <c r="AE52" s="142"/>
      <c r="AF52" s="142"/>
      <c r="AG52" s="142"/>
      <c r="AH52" s="142"/>
      <c r="AI52" s="292">
        <f t="shared" si="0"/>
        <v>150</v>
      </c>
      <c r="AJ52" s="218">
        <v>83</v>
      </c>
      <c r="AK52" s="384" t="e">
        <f t="shared" si="1"/>
        <v>#DIV/0!</v>
      </c>
      <c r="AL52" s="110" t="s">
        <v>216</v>
      </c>
    </row>
    <row r="53" spans="1:38" x14ac:dyDescent="0.2">
      <c r="A53" s="319">
        <v>41</v>
      </c>
      <c r="B53" s="321" t="s">
        <v>248</v>
      </c>
      <c r="C53" s="34" t="s">
        <v>93</v>
      </c>
      <c r="D53" s="143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>
        <f>9*6</f>
        <v>54</v>
      </c>
      <c r="S53" s="144"/>
      <c r="T53" s="144"/>
      <c r="U53" s="144"/>
      <c r="V53" s="144"/>
      <c r="W53" s="144"/>
      <c r="X53" s="144">
        <f>8*12</f>
        <v>96</v>
      </c>
      <c r="Y53" s="142"/>
      <c r="Z53" s="144"/>
      <c r="AA53" s="142"/>
      <c r="AB53" s="144"/>
      <c r="AC53" s="142"/>
      <c r="AD53" s="142"/>
      <c r="AE53" s="142"/>
      <c r="AF53" s="142"/>
      <c r="AG53" s="142"/>
      <c r="AH53" s="142"/>
      <c r="AI53" s="292">
        <f t="shared" si="0"/>
        <v>150</v>
      </c>
      <c r="AJ53" s="218">
        <v>96</v>
      </c>
      <c r="AK53" s="384" t="e">
        <f t="shared" si="1"/>
        <v>#DIV/0!</v>
      </c>
      <c r="AL53" s="110" t="s">
        <v>216</v>
      </c>
    </row>
    <row r="54" spans="1:38" x14ac:dyDescent="0.2">
      <c r="A54" s="231">
        <v>42</v>
      </c>
      <c r="B54" s="321" t="s">
        <v>249</v>
      </c>
      <c r="C54" s="34" t="s">
        <v>94</v>
      </c>
      <c r="D54" s="143">
        <f>10*4</f>
        <v>40</v>
      </c>
      <c r="E54" s="144"/>
      <c r="F54" s="144"/>
      <c r="G54" s="144">
        <f>3*4</f>
        <v>12</v>
      </c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>
        <f>3*6</f>
        <v>18</v>
      </c>
      <c r="U54" s="144"/>
      <c r="V54" s="144"/>
      <c r="W54" s="144"/>
      <c r="X54" s="144"/>
      <c r="Y54" s="144"/>
      <c r="Z54" s="144"/>
      <c r="AA54" s="430" t="s">
        <v>551</v>
      </c>
      <c r="AB54" s="428"/>
      <c r="AC54" s="428"/>
      <c r="AD54" s="428"/>
      <c r="AE54" s="428"/>
      <c r="AF54" s="428"/>
      <c r="AG54" s="431"/>
      <c r="AH54" s="144">
        <f>3*6</f>
        <v>18</v>
      </c>
      <c r="AI54" s="292">
        <f t="shared" si="0"/>
        <v>88</v>
      </c>
      <c r="AJ54" s="218">
        <v>219</v>
      </c>
      <c r="AK54" s="384">
        <f t="shared" si="1"/>
        <v>5.4749999999999996</v>
      </c>
      <c r="AL54" s="110" t="s">
        <v>216</v>
      </c>
    </row>
    <row r="55" spans="1:38" x14ac:dyDescent="0.2">
      <c r="A55" s="319">
        <v>43</v>
      </c>
      <c r="B55" s="321" t="s">
        <v>258</v>
      </c>
      <c r="C55" s="34" t="s">
        <v>95</v>
      </c>
      <c r="D55" s="143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2"/>
      <c r="Z55" s="144"/>
      <c r="AA55" s="142"/>
      <c r="AB55" s="430" t="s">
        <v>552</v>
      </c>
      <c r="AC55" s="428"/>
      <c r="AD55" s="428"/>
      <c r="AE55" s="428"/>
      <c r="AF55" s="428"/>
      <c r="AG55" s="431"/>
      <c r="AH55" s="142"/>
      <c r="AI55" s="292">
        <f t="shared" si="0"/>
        <v>0</v>
      </c>
      <c r="AJ55" s="218">
        <v>0</v>
      </c>
      <c r="AK55" s="384" t="e">
        <f t="shared" si="1"/>
        <v>#DIV/0!</v>
      </c>
      <c r="AL55" s="110" t="s">
        <v>216</v>
      </c>
    </row>
    <row r="56" spans="1:38" x14ac:dyDescent="0.2">
      <c r="A56" s="319">
        <v>44</v>
      </c>
      <c r="B56" s="320" t="s">
        <v>258</v>
      </c>
      <c r="C56" s="34" t="s">
        <v>96</v>
      </c>
      <c r="D56" s="143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2"/>
      <c r="Z56" s="144"/>
      <c r="AA56" s="142"/>
      <c r="AB56" s="430" t="s">
        <v>552</v>
      </c>
      <c r="AC56" s="428"/>
      <c r="AD56" s="428"/>
      <c r="AE56" s="428"/>
      <c r="AF56" s="428"/>
      <c r="AG56" s="431"/>
      <c r="AH56" s="142"/>
      <c r="AI56" s="292">
        <f t="shared" si="0"/>
        <v>0</v>
      </c>
      <c r="AJ56" s="218">
        <v>1</v>
      </c>
      <c r="AK56" s="384" t="e">
        <f t="shared" si="1"/>
        <v>#DIV/0!</v>
      </c>
      <c r="AL56" s="110" t="s">
        <v>216</v>
      </c>
    </row>
    <row r="57" spans="1:38" x14ac:dyDescent="0.2">
      <c r="A57" s="231">
        <v>45</v>
      </c>
      <c r="B57" s="321" t="s">
        <v>295</v>
      </c>
      <c r="C57" s="34" t="s">
        <v>97</v>
      </c>
      <c r="D57" s="143">
        <f>6*4</f>
        <v>24</v>
      </c>
      <c r="E57" s="144"/>
      <c r="F57" s="144"/>
      <c r="G57" s="144"/>
      <c r="H57" s="144"/>
      <c r="I57" s="144"/>
      <c r="J57" s="144"/>
      <c r="K57" s="144"/>
      <c r="L57" s="144">
        <f>10*4</f>
        <v>40</v>
      </c>
      <c r="M57" s="144"/>
      <c r="N57" s="144"/>
      <c r="O57" s="144"/>
      <c r="P57" s="144"/>
      <c r="Q57" s="144"/>
      <c r="R57" s="144"/>
      <c r="S57" s="144"/>
      <c r="T57" s="144">
        <f>6*6</f>
        <v>36</v>
      </c>
      <c r="U57" s="144"/>
      <c r="V57" s="144"/>
      <c r="W57" s="144"/>
      <c r="X57" s="144"/>
      <c r="Y57" s="142"/>
      <c r="Z57" s="144"/>
      <c r="AA57" s="144"/>
      <c r="AB57" s="144"/>
      <c r="AC57" s="144"/>
      <c r="AD57" s="144"/>
      <c r="AE57" s="144"/>
      <c r="AF57" s="144"/>
      <c r="AG57" s="144">
        <f>32</f>
        <v>32</v>
      </c>
      <c r="AH57" s="144">
        <f>3*6</f>
        <v>18</v>
      </c>
      <c r="AI57" s="292">
        <f t="shared" si="0"/>
        <v>150</v>
      </c>
      <c r="AJ57" s="218">
        <v>194</v>
      </c>
      <c r="AK57" s="384">
        <f t="shared" si="1"/>
        <v>8.0833333333333339</v>
      </c>
      <c r="AL57" s="110" t="s">
        <v>216</v>
      </c>
    </row>
    <row r="58" spans="1:38" x14ac:dyDescent="0.2">
      <c r="A58" s="319">
        <v>46</v>
      </c>
      <c r="B58" s="321" t="s">
        <v>240</v>
      </c>
      <c r="C58" s="34" t="s">
        <v>177</v>
      </c>
      <c r="D58" s="143">
        <f>6*4</f>
        <v>24</v>
      </c>
      <c r="E58" s="144"/>
      <c r="F58" s="144"/>
      <c r="G58" s="144">
        <f>3*4</f>
        <v>12</v>
      </c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>
        <f>8*12</f>
        <v>96</v>
      </c>
      <c r="Y58" s="142"/>
      <c r="Z58" s="144"/>
      <c r="AA58" s="142"/>
      <c r="AB58" s="144"/>
      <c r="AC58" s="144"/>
      <c r="AD58" s="144"/>
      <c r="AE58" s="144"/>
      <c r="AF58" s="144"/>
      <c r="AG58" s="144">
        <f>18</f>
        <v>18</v>
      </c>
      <c r="AH58" s="142"/>
      <c r="AI58" s="292">
        <f t="shared" si="0"/>
        <v>150</v>
      </c>
      <c r="AJ58" s="218">
        <v>75</v>
      </c>
      <c r="AK58" s="384">
        <f t="shared" si="1"/>
        <v>3.125</v>
      </c>
      <c r="AL58" s="110" t="s">
        <v>216</v>
      </c>
    </row>
    <row r="59" spans="1:38" x14ac:dyDescent="0.2">
      <c r="A59" s="319">
        <v>47</v>
      </c>
      <c r="B59" s="321" t="s">
        <v>240</v>
      </c>
      <c r="C59" s="34" t="s">
        <v>186</v>
      </c>
      <c r="D59" s="143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>
        <f>9*2</f>
        <v>18</v>
      </c>
      <c r="S59" s="144">
        <f>9*4</f>
        <v>36</v>
      </c>
      <c r="T59" s="144"/>
      <c r="U59" s="144"/>
      <c r="V59" s="144"/>
      <c r="W59" s="144"/>
      <c r="X59" s="144">
        <f>8*12</f>
        <v>96</v>
      </c>
      <c r="Y59" s="142"/>
      <c r="Z59" s="144"/>
      <c r="AA59" s="142"/>
      <c r="AB59" s="144"/>
      <c r="AC59" s="142"/>
      <c r="AD59" s="142"/>
      <c r="AE59" s="142"/>
      <c r="AF59" s="142"/>
      <c r="AG59" s="142"/>
      <c r="AH59" s="142"/>
      <c r="AI59" s="292">
        <f t="shared" si="0"/>
        <v>150</v>
      </c>
      <c r="AJ59" s="218">
        <v>1</v>
      </c>
      <c r="AK59" s="384" t="e">
        <f t="shared" si="1"/>
        <v>#DIV/0!</v>
      </c>
      <c r="AL59" s="110" t="s">
        <v>216</v>
      </c>
    </row>
    <row r="60" spans="1:38" x14ac:dyDescent="0.2">
      <c r="A60" s="231">
        <v>48</v>
      </c>
      <c r="B60" s="321" t="s">
        <v>547</v>
      </c>
      <c r="C60" s="34" t="s">
        <v>152</v>
      </c>
      <c r="D60" s="143">
        <f>2*4</f>
        <v>8</v>
      </c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>
        <f>6*6</f>
        <v>36</v>
      </c>
      <c r="T60" s="144"/>
      <c r="U60" s="144"/>
      <c r="V60" s="144"/>
      <c r="W60" s="144">
        <f>6*12</f>
        <v>72</v>
      </c>
      <c r="X60" s="144">
        <f>2*12</f>
        <v>24</v>
      </c>
      <c r="Y60" s="142"/>
      <c r="Z60" s="144"/>
      <c r="AA60" s="142"/>
      <c r="AB60" s="144"/>
      <c r="AC60" s="144"/>
      <c r="AD60" s="144"/>
      <c r="AE60" s="144"/>
      <c r="AF60" s="144">
        <f>1*6</f>
        <v>6</v>
      </c>
      <c r="AG60" s="144">
        <f>4</f>
        <v>4</v>
      </c>
      <c r="AH60" s="144"/>
      <c r="AI60" s="292">
        <f t="shared" si="0"/>
        <v>150</v>
      </c>
      <c r="AJ60" s="218">
        <v>52</v>
      </c>
      <c r="AK60" s="384">
        <f t="shared" si="1"/>
        <v>6.5</v>
      </c>
      <c r="AL60" s="110" t="s">
        <v>216</v>
      </c>
    </row>
    <row r="61" spans="1:38" x14ac:dyDescent="0.2">
      <c r="A61" s="319">
        <v>49</v>
      </c>
      <c r="B61" s="321" t="s">
        <v>250</v>
      </c>
      <c r="C61" s="34" t="s">
        <v>98</v>
      </c>
      <c r="D61" s="143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>
        <f>9*6</f>
        <v>54</v>
      </c>
      <c r="V61" s="144"/>
      <c r="W61" s="144">
        <f>1*12</f>
        <v>12</v>
      </c>
      <c r="X61" s="144">
        <f>6*12</f>
        <v>72</v>
      </c>
      <c r="Y61" s="142"/>
      <c r="Z61" s="144"/>
      <c r="AA61" s="142"/>
      <c r="AB61" s="142"/>
      <c r="AC61" s="142"/>
      <c r="AD61" s="142"/>
      <c r="AE61" s="142"/>
      <c r="AF61" s="144"/>
      <c r="AG61" s="144">
        <f>12</f>
        <v>12</v>
      </c>
      <c r="AH61" s="144"/>
      <c r="AI61" s="292">
        <f t="shared" si="0"/>
        <v>150</v>
      </c>
      <c r="AJ61" s="218">
        <v>115</v>
      </c>
      <c r="AK61" s="384" t="e">
        <f t="shared" si="1"/>
        <v>#DIV/0!</v>
      </c>
      <c r="AL61" s="110" t="s">
        <v>216</v>
      </c>
    </row>
    <row r="62" spans="1:38" x14ac:dyDescent="0.2">
      <c r="A62" s="319">
        <v>50</v>
      </c>
      <c r="B62" s="320" t="s">
        <v>250</v>
      </c>
      <c r="C62" s="34" t="s">
        <v>99</v>
      </c>
      <c r="D62" s="143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>
        <f>1*6</f>
        <v>6</v>
      </c>
      <c r="V62" s="144"/>
      <c r="W62" s="144">
        <f>3*12</f>
        <v>36</v>
      </c>
      <c r="X62" s="144">
        <f>4*12</f>
        <v>48</v>
      </c>
      <c r="Y62" s="142"/>
      <c r="Z62" s="144"/>
      <c r="AA62" s="142"/>
      <c r="AB62" s="430" t="s">
        <v>553</v>
      </c>
      <c r="AC62" s="428"/>
      <c r="AD62" s="428"/>
      <c r="AE62" s="428"/>
      <c r="AF62" s="428"/>
      <c r="AG62" s="428"/>
      <c r="AH62" s="431"/>
      <c r="AI62" s="292">
        <f t="shared" si="0"/>
        <v>90</v>
      </c>
      <c r="AJ62" s="218">
        <v>184</v>
      </c>
      <c r="AK62" s="384" t="e">
        <f t="shared" si="1"/>
        <v>#DIV/0!</v>
      </c>
      <c r="AL62" s="110" t="s">
        <v>216</v>
      </c>
    </row>
    <row r="63" spans="1:38" x14ac:dyDescent="0.2">
      <c r="A63" s="231">
        <v>51</v>
      </c>
      <c r="B63" s="321" t="s">
        <v>250</v>
      </c>
      <c r="C63" s="34" t="s">
        <v>231</v>
      </c>
      <c r="D63" s="143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>
        <f>9*6</f>
        <v>54</v>
      </c>
      <c r="V63" s="144"/>
      <c r="W63" s="144">
        <f>6*12</f>
        <v>72</v>
      </c>
      <c r="X63" s="144">
        <f>2*12</f>
        <v>24</v>
      </c>
      <c r="Y63" s="142"/>
      <c r="Z63" s="144"/>
      <c r="AA63" s="142"/>
      <c r="AB63" s="144"/>
      <c r="AC63" s="144"/>
      <c r="AD63" s="144"/>
      <c r="AE63" s="144"/>
      <c r="AF63" s="144"/>
      <c r="AG63" s="144"/>
      <c r="AH63" s="144"/>
      <c r="AI63" s="292">
        <f t="shared" si="0"/>
        <v>150</v>
      </c>
      <c r="AJ63" s="218">
        <v>173</v>
      </c>
      <c r="AK63" s="384" t="e">
        <f t="shared" si="1"/>
        <v>#DIV/0!</v>
      </c>
      <c r="AL63" s="110" t="s">
        <v>216</v>
      </c>
    </row>
    <row r="64" spans="1:38" x14ac:dyDescent="0.2">
      <c r="A64" s="319">
        <v>52</v>
      </c>
      <c r="B64" s="321" t="s">
        <v>547</v>
      </c>
      <c r="C64" s="34" t="s">
        <v>153</v>
      </c>
      <c r="D64" s="143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>
        <f>9*6</f>
        <v>54</v>
      </c>
      <c r="V64" s="144"/>
      <c r="W64" s="144">
        <f>4*12</f>
        <v>48</v>
      </c>
      <c r="X64" s="144">
        <f>4*12</f>
        <v>48</v>
      </c>
      <c r="Y64" s="142"/>
      <c r="Z64" s="144"/>
      <c r="AA64" s="142"/>
      <c r="AB64" s="144"/>
      <c r="AC64" s="142"/>
      <c r="AD64" s="142"/>
      <c r="AE64" s="142"/>
      <c r="AF64" s="142"/>
      <c r="AG64" s="142"/>
      <c r="AH64" s="142"/>
      <c r="AI64" s="292">
        <f t="shared" si="0"/>
        <v>150</v>
      </c>
      <c r="AJ64" s="218">
        <v>0</v>
      </c>
      <c r="AK64" s="384" t="e">
        <f t="shared" si="1"/>
        <v>#DIV/0!</v>
      </c>
      <c r="AL64" s="110" t="s">
        <v>216</v>
      </c>
    </row>
    <row r="65" spans="1:38" x14ac:dyDescent="0.2">
      <c r="A65" s="319">
        <v>53</v>
      </c>
      <c r="B65" s="321" t="s">
        <v>256</v>
      </c>
      <c r="C65" s="34" t="s">
        <v>185</v>
      </c>
      <c r="D65" s="143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>
        <f>1*6</f>
        <v>6</v>
      </c>
      <c r="T65" s="144"/>
      <c r="U65" s="144"/>
      <c r="V65" s="144"/>
      <c r="W65" s="144"/>
      <c r="X65" s="144">
        <f>12*12</f>
        <v>144</v>
      </c>
      <c r="Y65" s="142"/>
      <c r="Z65" s="144"/>
      <c r="AA65" s="142"/>
      <c r="AB65" s="144"/>
      <c r="AC65" s="144"/>
      <c r="AD65" s="144"/>
      <c r="AE65" s="144"/>
      <c r="AF65" s="144"/>
      <c r="AG65" s="144"/>
      <c r="AH65" s="144"/>
      <c r="AI65" s="292">
        <f t="shared" si="0"/>
        <v>150</v>
      </c>
      <c r="AJ65" s="218"/>
      <c r="AK65" s="384" t="e">
        <f t="shared" si="1"/>
        <v>#DIV/0!</v>
      </c>
      <c r="AL65" s="110" t="s">
        <v>216</v>
      </c>
    </row>
    <row r="66" spans="1:38" x14ac:dyDescent="0.2">
      <c r="A66" s="231">
        <v>54</v>
      </c>
      <c r="B66" s="321" t="s">
        <v>301</v>
      </c>
      <c r="C66" s="34" t="s">
        <v>178</v>
      </c>
      <c r="D66" s="143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>
        <f>9*6</f>
        <v>54</v>
      </c>
      <c r="V66" s="144"/>
      <c r="W66" s="144">
        <f>5*12</f>
        <v>60</v>
      </c>
      <c r="X66" s="144">
        <f>3*12</f>
        <v>36</v>
      </c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292">
        <f t="shared" si="0"/>
        <v>150</v>
      </c>
      <c r="AJ66" s="218">
        <v>0</v>
      </c>
      <c r="AK66" s="384" t="e">
        <f t="shared" si="1"/>
        <v>#DIV/0!</v>
      </c>
      <c r="AL66" s="110" t="s">
        <v>216</v>
      </c>
    </row>
    <row r="67" spans="1:38" x14ac:dyDescent="0.2">
      <c r="A67" s="319">
        <v>55</v>
      </c>
      <c r="B67" s="321" t="s">
        <v>373</v>
      </c>
      <c r="C67" s="34" t="s">
        <v>188</v>
      </c>
      <c r="D67" s="143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430" t="s">
        <v>302</v>
      </c>
      <c r="AD67" s="428"/>
      <c r="AE67" s="428"/>
      <c r="AF67" s="428"/>
      <c r="AG67" s="428"/>
      <c r="AH67" s="431"/>
      <c r="AI67" s="292">
        <f t="shared" si="0"/>
        <v>0</v>
      </c>
      <c r="AJ67" s="218"/>
      <c r="AK67" s="384" t="e">
        <f t="shared" si="1"/>
        <v>#DIV/0!</v>
      </c>
      <c r="AL67" s="110" t="s">
        <v>216</v>
      </c>
    </row>
    <row r="68" spans="1:38" x14ac:dyDescent="0.2">
      <c r="A68" s="319">
        <v>56</v>
      </c>
      <c r="B68" s="320" t="s">
        <v>256</v>
      </c>
      <c r="C68" s="34" t="s">
        <v>230</v>
      </c>
      <c r="D68" s="143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>
        <f>9*6</f>
        <v>54</v>
      </c>
      <c r="T68" s="144"/>
      <c r="U68" s="144"/>
      <c r="V68" s="144"/>
      <c r="W68" s="144">
        <f>1*12</f>
        <v>12</v>
      </c>
      <c r="X68" s="144">
        <f>7*12</f>
        <v>84</v>
      </c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292">
        <f t="shared" si="0"/>
        <v>150</v>
      </c>
      <c r="AJ68" s="218"/>
      <c r="AK68" s="384" t="e">
        <f t="shared" si="1"/>
        <v>#DIV/0!</v>
      </c>
      <c r="AL68" s="110" t="s">
        <v>216</v>
      </c>
    </row>
    <row r="69" spans="1:38" x14ac:dyDescent="0.2">
      <c r="A69" s="231">
        <v>57</v>
      </c>
      <c r="B69" s="321" t="s">
        <v>241</v>
      </c>
      <c r="C69" s="34" t="s">
        <v>234</v>
      </c>
      <c r="D69" s="143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>
        <f>9*6</f>
        <v>54</v>
      </c>
      <c r="T69" s="144"/>
      <c r="U69" s="144">
        <f>2*6</f>
        <v>12</v>
      </c>
      <c r="V69" s="144"/>
      <c r="W69" s="144"/>
      <c r="X69" s="144">
        <f>7*12</f>
        <v>84</v>
      </c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292">
        <f t="shared" si="0"/>
        <v>150</v>
      </c>
      <c r="AJ69" s="218">
        <v>2</v>
      </c>
      <c r="AK69" s="384" t="e">
        <f t="shared" si="1"/>
        <v>#DIV/0!</v>
      </c>
      <c r="AL69" s="110" t="s">
        <v>216</v>
      </c>
    </row>
    <row r="70" spans="1:38" x14ac:dyDescent="0.2">
      <c r="A70" s="319">
        <v>58</v>
      </c>
      <c r="B70" s="321" t="s">
        <v>241</v>
      </c>
      <c r="C70" s="34" t="s">
        <v>233</v>
      </c>
      <c r="D70" s="143">
        <f>1*4</f>
        <v>4</v>
      </c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>
        <f>12*6</f>
        <v>72</v>
      </c>
      <c r="T70" s="144"/>
      <c r="U70" s="144">
        <f>6*6</f>
        <v>36</v>
      </c>
      <c r="V70" s="144"/>
      <c r="W70" s="144"/>
      <c r="X70" s="144">
        <f>3*12</f>
        <v>36</v>
      </c>
      <c r="Y70" s="144"/>
      <c r="Z70" s="144"/>
      <c r="AA70" s="144"/>
      <c r="AB70" s="144"/>
      <c r="AC70" s="144"/>
      <c r="AD70" s="144"/>
      <c r="AE70" s="144"/>
      <c r="AF70" s="144"/>
      <c r="AG70" s="144">
        <f>2</f>
        <v>2</v>
      </c>
      <c r="AH70" s="144"/>
      <c r="AI70" s="292">
        <f t="shared" si="0"/>
        <v>150</v>
      </c>
      <c r="AJ70" s="218"/>
      <c r="AK70" s="384">
        <f t="shared" si="1"/>
        <v>0</v>
      </c>
      <c r="AL70" s="110" t="s">
        <v>216</v>
      </c>
    </row>
    <row r="71" spans="1:38" x14ac:dyDescent="0.2">
      <c r="A71" s="319">
        <v>59</v>
      </c>
      <c r="B71" s="321" t="s">
        <v>241</v>
      </c>
      <c r="C71" s="34" t="s">
        <v>229</v>
      </c>
      <c r="D71" s="143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>
        <f>1*6</f>
        <v>6</v>
      </c>
      <c r="T71" s="144"/>
      <c r="U71" s="144"/>
      <c r="V71" s="144"/>
      <c r="W71" s="144"/>
      <c r="X71" s="144"/>
      <c r="Y71" s="144"/>
      <c r="Z71" s="144"/>
      <c r="AA71" s="144"/>
      <c r="AB71" s="144"/>
      <c r="AC71" s="430" t="s">
        <v>416</v>
      </c>
      <c r="AD71" s="428"/>
      <c r="AE71" s="428"/>
      <c r="AF71" s="428"/>
      <c r="AG71" s="428"/>
      <c r="AH71" s="431"/>
      <c r="AI71" s="292">
        <f t="shared" si="0"/>
        <v>6</v>
      </c>
      <c r="AJ71" s="218"/>
      <c r="AK71" s="384" t="e">
        <f t="shared" si="1"/>
        <v>#DIV/0!</v>
      </c>
      <c r="AL71" s="110" t="s">
        <v>216</v>
      </c>
    </row>
    <row r="72" spans="1:38" x14ac:dyDescent="0.2">
      <c r="A72" s="231">
        <v>60</v>
      </c>
      <c r="B72" s="321" t="s">
        <v>241</v>
      </c>
      <c r="C72" s="34" t="s">
        <v>228</v>
      </c>
      <c r="D72" s="143">
        <f>3*4</f>
        <v>12</v>
      </c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>
        <f>4*6</f>
        <v>24</v>
      </c>
      <c r="S72" s="144"/>
      <c r="T72" s="144">
        <f>4*6</f>
        <v>24</v>
      </c>
      <c r="U72" s="144">
        <f>4*6</f>
        <v>24</v>
      </c>
      <c r="V72" s="144"/>
      <c r="W72" s="144"/>
      <c r="X72" s="144">
        <f>5*12</f>
        <v>60</v>
      </c>
      <c r="Y72" s="144"/>
      <c r="Z72" s="144"/>
      <c r="AA72" s="144"/>
      <c r="AB72" s="144"/>
      <c r="AC72" s="144"/>
      <c r="AD72" s="144"/>
      <c r="AE72" s="144"/>
      <c r="AF72" s="144"/>
      <c r="AG72" s="144">
        <f>6</f>
        <v>6</v>
      </c>
      <c r="AH72" s="144"/>
      <c r="AI72" s="292">
        <f t="shared" si="0"/>
        <v>150</v>
      </c>
      <c r="AJ72" s="218">
        <v>48</v>
      </c>
      <c r="AK72" s="384">
        <f t="shared" si="1"/>
        <v>4</v>
      </c>
      <c r="AL72" s="110" t="s">
        <v>216</v>
      </c>
    </row>
    <row r="73" spans="1:38" x14ac:dyDescent="0.2">
      <c r="A73" s="319">
        <v>61</v>
      </c>
      <c r="B73" s="321" t="s">
        <v>287</v>
      </c>
      <c r="C73" s="34" t="s">
        <v>227</v>
      </c>
      <c r="D73" s="143">
        <f>1*4</f>
        <v>4</v>
      </c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>
        <f>10*6</f>
        <v>60</v>
      </c>
      <c r="V73" s="144"/>
      <c r="W73" s="144">
        <f>2*12</f>
        <v>24</v>
      </c>
      <c r="X73" s="144">
        <f>5*12</f>
        <v>60</v>
      </c>
      <c r="Y73" s="144"/>
      <c r="Z73" s="144"/>
      <c r="AA73" s="144"/>
      <c r="AB73" s="144"/>
      <c r="AC73" s="144"/>
      <c r="AD73" s="144"/>
      <c r="AE73" s="144"/>
      <c r="AF73" s="144"/>
      <c r="AG73" s="144">
        <f>2</f>
        <v>2</v>
      </c>
      <c r="AH73" s="144"/>
      <c r="AI73" s="292">
        <f t="shared" si="0"/>
        <v>150</v>
      </c>
      <c r="AJ73" s="218"/>
      <c r="AK73" s="384">
        <f t="shared" si="1"/>
        <v>0</v>
      </c>
      <c r="AL73" s="110" t="s">
        <v>216</v>
      </c>
    </row>
    <row r="74" spans="1:38" x14ac:dyDescent="0.2">
      <c r="A74" s="319">
        <v>62</v>
      </c>
      <c r="B74" s="320" t="s">
        <v>247</v>
      </c>
      <c r="C74" s="34" t="s">
        <v>264</v>
      </c>
      <c r="D74" s="143">
        <f>17*4</f>
        <v>68</v>
      </c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>
        <f>6*6</f>
        <v>36</v>
      </c>
      <c r="V74" s="144"/>
      <c r="W74" s="144"/>
      <c r="X74" s="144">
        <f>1*12</f>
        <v>12</v>
      </c>
      <c r="Y74" s="144"/>
      <c r="Z74" s="144"/>
      <c r="AA74" s="144"/>
      <c r="AB74" s="144"/>
      <c r="AC74" s="144"/>
      <c r="AD74" s="144"/>
      <c r="AE74" s="144"/>
      <c r="AF74" s="144"/>
      <c r="AG74" s="144">
        <f>34</f>
        <v>34</v>
      </c>
      <c r="AH74" s="144"/>
      <c r="AI74" s="292">
        <f t="shared" si="0"/>
        <v>150</v>
      </c>
      <c r="AJ74" s="218">
        <v>37</v>
      </c>
      <c r="AK74" s="384">
        <f t="shared" si="1"/>
        <v>0.54411764705882348</v>
      </c>
      <c r="AL74" s="110" t="s">
        <v>216</v>
      </c>
    </row>
    <row r="75" spans="1:38" x14ac:dyDescent="0.2">
      <c r="A75" s="231">
        <v>63</v>
      </c>
      <c r="B75" s="321" t="s">
        <v>242</v>
      </c>
      <c r="C75" s="34" t="s">
        <v>251</v>
      </c>
      <c r="D75" s="143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430" t="s">
        <v>297</v>
      </c>
      <c r="AD75" s="428"/>
      <c r="AE75" s="428"/>
      <c r="AF75" s="428"/>
      <c r="AG75" s="428"/>
      <c r="AH75" s="431"/>
      <c r="AI75" s="292">
        <f t="shared" si="0"/>
        <v>0</v>
      </c>
      <c r="AJ75" s="218"/>
      <c r="AK75" s="384" t="e">
        <f t="shared" si="1"/>
        <v>#DIV/0!</v>
      </c>
      <c r="AL75" s="110" t="s">
        <v>216</v>
      </c>
    </row>
    <row r="76" spans="1:38" x14ac:dyDescent="0.2">
      <c r="A76" s="319">
        <v>64</v>
      </c>
      <c r="B76" s="321" t="s">
        <v>287</v>
      </c>
      <c r="C76" s="34" t="s">
        <v>266</v>
      </c>
      <c r="D76" s="143">
        <f>2*4</f>
        <v>8</v>
      </c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>
        <f>11*6</f>
        <v>66</v>
      </c>
      <c r="V76" s="144"/>
      <c r="W76" s="144">
        <f>1*12</f>
        <v>12</v>
      </c>
      <c r="X76" s="144">
        <f>5*12</f>
        <v>60</v>
      </c>
      <c r="Y76" s="144"/>
      <c r="Z76" s="144"/>
      <c r="AA76" s="144"/>
      <c r="AB76" s="144"/>
      <c r="AC76" s="144"/>
      <c r="AD76" s="144"/>
      <c r="AE76" s="144"/>
      <c r="AF76" s="144"/>
      <c r="AG76" s="144">
        <f>4</f>
        <v>4</v>
      </c>
      <c r="AH76" s="144"/>
      <c r="AI76" s="292">
        <f t="shared" si="0"/>
        <v>150</v>
      </c>
      <c r="AJ76" s="294"/>
      <c r="AK76" s="384">
        <f t="shared" si="1"/>
        <v>0</v>
      </c>
      <c r="AL76" s="110" t="s">
        <v>216</v>
      </c>
    </row>
    <row r="77" spans="1:38" x14ac:dyDescent="0.2">
      <c r="A77" s="319">
        <v>65</v>
      </c>
      <c r="B77" s="321" t="s">
        <v>239</v>
      </c>
      <c r="C77" s="34" t="s">
        <v>268</v>
      </c>
      <c r="D77" s="143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>
        <f>3*6</f>
        <v>18</v>
      </c>
      <c r="V77" s="144"/>
      <c r="W77" s="144">
        <f>8*12</f>
        <v>96</v>
      </c>
      <c r="X77" s="144">
        <f>3*12</f>
        <v>36</v>
      </c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292">
        <f t="shared" ref="AI77:AI169" si="2">SUM(D77:AH77)</f>
        <v>150</v>
      </c>
      <c r="AJ77" s="312"/>
      <c r="AK77" s="384" t="e">
        <f t="shared" ref="AK77:AK140" si="3">+AJ77/D77</f>
        <v>#DIV/0!</v>
      </c>
      <c r="AL77" s="110" t="s">
        <v>216</v>
      </c>
    </row>
    <row r="78" spans="1:38" x14ac:dyDescent="0.2">
      <c r="A78" s="231">
        <v>66</v>
      </c>
      <c r="B78" s="321" t="s">
        <v>242</v>
      </c>
      <c r="C78" s="34" t="s">
        <v>274</v>
      </c>
      <c r="D78" s="143">
        <f>22*4</f>
        <v>88</v>
      </c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>
        <f>44</f>
        <v>44</v>
      </c>
      <c r="AH78" s="144">
        <f>3*6</f>
        <v>18</v>
      </c>
      <c r="AI78" s="292">
        <f t="shared" si="2"/>
        <v>150</v>
      </c>
      <c r="AJ78" s="218">
        <v>74</v>
      </c>
      <c r="AK78" s="384">
        <f t="shared" si="3"/>
        <v>0.84090909090909094</v>
      </c>
      <c r="AL78" s="110" t="s">
        <v>216</v>
      </c>
    </row>
    <row r="79" spans="1:38" x14ac:dyDescent="0.2">
      <c r="A79" s="319">
        <v>67</v>
      </c>
      <c r="B79" s="321" t="s">
        <v>247</v>
      </c>
      <c r="C79" s="34" t="s">
        <v>276</v>
      </c>
      <c r="D79" s="143">
        <f>11*4</f>
        <v>44</v>
      </c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>
        <f>4*6</f>
        <v>24</v>
      </c>
      <c r="V79" s="144"/>
      <c r="W79" s="144"/>
      <c r="X79" s="144"/>
      <c r="Y79" s="144"/>
      <c r="Z79" s="144"/>
      <c r="AA79" s="430" t="s">
        <v>554</v>
      </c>
      <c r="AB79" s="428"/>
      <c r="AC79" s="428"/>
      <c r="AD79" s="428"/>
      <c r="AE79" s="428"/>
      <c r="AF79" s="428"/>
      <c r="AG79" s="431"/>
      <c r="AH79" s="144"/>
      <c r="AI79" s="292">
        <f t="shared" si="2"/>
        <v>68</v>
      </c>
      <c r="AJ79" s="218">
        <v>52</v>
      </c>
      <c r="AK79" s="384">
        <f t="shared" si="3"/>
        <v>1.1818181818181819</v>
      </c>
      <c r="AL79" s="110" t="s">
        <v>216</v>
      </c>
    </row>
    <row r="80" spans="1:38" x14ac:dyDescent="0.2">
      <c r="A80" s="319">
        <v>68</v>
      </c>
      <c r="B80" s="320" t="s">
        <v>239</v>
      </c>
      <c r="C80" s="34" t="s">
        <v>308</v>
      </c>
      <c r="D80" s="143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>
        <f>5*6</f>
        <v>30</v>
      </c>
      <c r="T80" s="144"/>
      <c r="U80" s="144"/>
      <c r="V80" s="144"/>
      <c r="W80" s="144">
        <f>5*12</f>
        <v>60</v>
      </c>
      <c r="X80" s="144">
        <f>5*12</f>
        <v>60</v>
      </c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292">
        <f t="shared" si="2"/>
        <v>150</v>
      </c>
      <c r="AJ80" s="218"/>
      <c r="AK80" s="384" t="e">
        <f t="shared" si="3"/>
        <v>#DIV/0!</v>
      </c>
      <c r="AL80" s="110" t="s">
        <v>216</v>
      </c>
    </row>
    <row r="81" spans="1:38" x14ac:dyDescent="0.2">
      <c r="A81" s="231">
        <v>69</v>
      </c>
      <c r="B81" s="321" t="s">
        <v>242</v>
      </c>
      <c r="C81" s="34" t="s">
        <v>309</v>
      </c>
      <c r="D81" s="143">
        <f>2*4</f>
        <v>8</v>
      </c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>
        <f>3*6</f>
        <v>18</v>
      </c>
      <c r="T81" s="144"/>
      <c r="U81" s="144"/>
      <c r="V81" s="144"/>
      <c r="W81" s="144">
        <f>5*12</f>
        <v>60</v>
      </c>
      <c r="X81" s="144">
        <f>5*12</f>
        <v>60</v>
      </c>
      <c r="Y81" s="144"/>
      <c r="Z81" s="144"/>
      <c r="AA81" s="144"/>
      <c r="AB81" s="144"/>
      <c r="AC81" s="144"/>
      <c r="AD81" s="144"/>
      <c r="AE81" s="144"/>
      <c r="AF81" s="144"/>
      <c r="AG81" s="144">
        <f>4</f>
        <v>4</v>
      </c>
      <c r="AH81" s="144"/>
      <c r="AI81" s="292">
        <f t="shared" si="2"/>
        <v>150</v>
      </c>
      <c r="AJ81" s="218">
        <v>26</v>
      </c>
      <c r="AK81" s="384">
        <f t="shared" si="3"/>
        <v>3.25</v>
      </c>
      <c r="AL81" s="110" t="s">
        <v>216</v>
      </c>
    </row>
    <row r="82" spans="1:38" x14ac:dyDescent="0.2">
      <c r="A82" s="319">
        <v>70</v>
      </c>
      <c r="B82" s="321" t="s">
        <v>241</v>
      </c>
      <c r="C82" s="34" t="s">
        <v>310</v>
      </c>
      <c r="D82" s="143">
        <f>6*4</f>
        <v>24</v>
      </c>
      <c r="E82" s="144"/>
      <c r="F82" s="144"/>
      <c r="G82" s="144"/>
      <c r="H82" s="144"/>
      <c r="I82" s="144"/>
      <c r="J82" s="144"/>
      <c r="K82" s="144"/>
      <c r="L82" s="144">
        <f>4*4</f>
        <v>16</v>
      </c>
      <c r="M82" s="144"/>
      <c r="N82" s="144"/>
      <c r="O82" s="144"/>
      <c r="P82" s="144"/>
      <c r="Q82" s="144"/>
      <c r="R82" s="144"/>
      <c r="S82" s="144">
        <f>8*6</f>
        <v>48</v>
      </c>
      <c r="T82" s="144"/>
      <c r="U82" s="144">
        <f>4*6</f>
        <v>24</v>
      </c>
      <c r="V82" s="144"/>
      <c r="W82" s="144"/>
      <c r="X82" s="144">
        <f>1*12</f>
        <v>12</v>
      </c>
      <c r="Y82" s="144"/>
      <c r="Z82" s="144"/>
      <c r="AA82" s="144"/>
      <c r="AB82" s="144"/>
      <c r="AC82" s="144"/>
      <c r="AD82" s="144"/>
      <c r="AE82" s="144"/>
      <c r="AF82" s="144"/>
      <c r="AG82" s="144">
        <f>26</f>
        <v>26</v>
      </c>
      <c r="AH82" s="144"/>
      <c r="AI82" s="292">
        <f t="shared" si="2"/>
        <v>150</v>
      </c>
      <c r="AJ82" s="218">
        <v>62</v>
      </c>
      <c r="AK82" s="384">
        <f t="shared" si="3"/>
        <v>2.5833333333333335</v>
      </c>
      <c r="AL82" s="110" t="s">
        <v>216</v>
      </c>
    </row>
    <row r="83" spans="1:38" x14ac:dyDescent="0.2">
      <c r="A83" s="319">
        <v>71</v>
      </c>
      <c r="B83" s="321" t="s">
        <v>245</v>
      </c>
      <c r="C83" s="34" t="s">
        <v>319</v>
      </c>
      <c r="D83" s="143">
        <f>11*4</f>
        <v>44</v>
      </c>
      <c r="E83" s="144"/>
      <c r="F83" s="144"/>
      <c r="G83" s="144"/>
      <c r="H83" s="144"/>
      <c r="I83" s="144"/>
      <c r="J83" s="144"/>
      <c r="K83" s="144"/>
      <c r="L83" s="144">
        <f>11*4</f>
        <v>44</v>
      </c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4">
        <f>44</f>
        <v>44</v>
      </c>
      <c r="AH83" s="144">
        <f>3*6</f>
        <v>18</v>
      </c>
      <c r="AI83" s="292">
        <f t="shared" si="2"/>
        <v>150</v>
      </c>
      <c r="AJ83" s="218">
        <v>171</v>
      </c>
      <c r="AK83" s="384">
        <f t="shared" si="3"/>
        <v>3.8863636363636362</v>
      </c>
      <c r="AL83" s="110" t="s">
        <v>216</v>
      </c>
    </row>
    <row r="84" spans="1:38" x14ac:dyDescent="0.2">
      <c r="A84" s="231">
        <v>72</v>
      </c>
      <c r="B84" s="321" t="s">
        <v>241</v>
      </c>
      <c r="C84" s="34" t="s">
        <v>321</v>
      </c>
      <c r="D84" s="143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430" t="s">
        <v>518</v>
      </c>
      <c r="AC84" s="428"/>
      <c r="AD84" s="428"/>
      <c r="AE84" s="428"/>
      <c r="AF84" s="428"/>
      <c r="AG84" s="428"/>
      <c r="AH84" s="431"/>
      <c r="AI84" s="292">
        <f t="shared" si="2"/>
        <v>0</v>
      </c>
      <c r="AJ84" s="218"/>
      <c r="AK84" s="384" t="e">
        <f t="shared" si="3"/>
        <v>#DIV/0!</v>
      </c>
      <c r="AL84" s="110" t="s">
        <v>216</v>
      </c>
    </row>
    <row r="85" spans="1:38" x14ac:dyDescent="0.2">
      <c r="A85" s="319">
        <v>73</v>
      </c>
      <c r="B85" s="321" t="s">
        <v>241</v>
      </c>
      <c r="C85" s="34" t="s">
        <v>320</v>
      </c>
      <c r="D85" s="143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>
        <f>1*6</f>
        <v>6</v>
      </c>
      <c r="T85" s="144"/>
      <c r="U85" s="144"/>
      <c r="V85" s="144"/>
      <c r="W85" s="144"/>
      <c r="X85" s="144"/>
      <c r="Y85" s="144"/>
      <c r="Z85" s="144"/>
      <c r="AA85" s="144"/>
      <c r="AB85" s="430" t="s">
        <v>297</v>
      </c>
      <c r="AC85" s="428"/>
      <c r="AD85" s="428"/>
      <c r="AE85" s="428"/>
      <c r="AF85" s="428"/>
      <c r="AG85" s="431"/>
      <c r="AH85" s="144"/>
      <c r="AI85" s="292">
        <f t="shared" si="2"/>
        <v>6</v>
      </c>
      <c r="AJ85" s="218"/>
      <c r="AK85" s="384" t="e">
        <f t="shared" si="3"/>
        <v>#DIV/0!</v>
      </c>
      <c r="AL85" s="110" t="s">
        <v>216</v>
      </c>
    </row>
    <row r="86" spans="1:38" x14ac:dyDescent="0.2">
      <c r="A86" s="319">
        <v>74</v>
      </c>
      <c r="B86" s="320" t="s">
        <v>247</v>
      </c>
      <c r="C86" s="34" t="s">
        <v>323</v>
      </c>
      <c r="D86" s="143">
        <f>10*4</f>
        <v>40</v>
      </c>
      <c r="E86" s="144"/>
      <c r="F86" s="144"/>
      <c r="G86" s="144"/>
      <c r="H86" s="144"/>
      <c r="I86" s="144"/>
      <c r="J86" s="144"/>
      <c r="K86" s="144"/>
      <c r="L86" s="144">
        <f>12*4</f>
        <v>48</v>
      </c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>
        <f>44</f>
        <v>44</v>
      </c>
      <c r="AH86" s="144">
        <f>3*6</f>
        <v>18</v>
      </c>
      <c r="AI86" s="292">
        <f t="shared" si="2"/>
        <v>150</v>
      </c>
      <c r="AJ86" s="218">
        <v>201</v>
      </c>
      <c r="AK86" s="384">
        <f t="shared" si="3"/>
        <v>5.0250000000000004</v>
      </c>
      <c r="AL86" s="110" t="s">
        <v>216</v>
      </c>
    </row>
    <row r="87" spans="1:38" x14ac:dyDescent="0.2">
      <c r="A87" s="231">
        <v>75</v>
      </c>
      <c r="B87" s="321" t="s">
        <v>287</v>
      </c>
      <c r="C87" s="34" t="s">
        <v>327</v>
      </c>
      <c r="D87" s="143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>
        <f>1*6</f>
        <v>6</v>
      </c>
      <c r="V87" s="144"/>
      <c r="W87" s="144"/>
      <c r="X87" s="144"/>
      <c r="Y87" s="144"/>
      <c r="Z87" s="144"/>
      <c r="AA87" s="430" t="s">
        <v>555</v>
      </c>
      <c r="AB87" s="428"/>
      <c r="AC87" s="428"/>
      <c r="AD87" s="428"/>
      <c r="AE87" s="428"/>
      <c r="AF87" s="428"/>
      <c r="AG87" s="431"/>
      <c r="AH87" s="144"/>
      <c r="AI87" s="292">
        <f t="shared" si="2"/>
        <v>6</v>
      </c>
      <c r="AJ87" s="218"/>
      <c r="AK87" s="384" t="e">
        <f t="shared" si="3"/>
        <v>#DIV/0!</v>
      </c>
      <c r="AL87" s="110" t="s">
        <v>216</v>
      </c>
    </row>
    <row r="88" spans="1:38" x14ac:dyDescent="0.2">
      <c r="A88" s="319">
        <v>76</v>
      </c>
      <c r="B88" s="321" t="s">
        <v>245</v>
      </c>
      <c r="C88" s="34" t="s">
        <v>329</v>
      </c>
      <c r="D88" s="143">
        <v>44</v>
      </c>
      <c r="E88" s="144"/>
      <c r="F88" s="144"/>
      <c r="G88" s="144"/>
      <c r="H88" s="144"/>
      <c r="I88" s="144"/>
      <c r="J88" s="144"/>
      <c r="K88" s="144"/>
      <c r="L88" s="144">
        <v>40</v>
      </c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>
        <f>48</f>
        <v>48</v>
      </c>
      <c r="AH88" s="144">
        <f>3*6</f>
        <v>18</v>
      </c>
      <c r="AI88" s="292">
        <f t="shared" si="2"/>
        <v>150</v>
      </c>
      <c r="AJ88" s="218">
        <v>152</v>
      </c>
      <c r="AK88" s="384">
        <f t="shared" si="3"/>
        <v>3.4545454545454546</v>
      </c>
      <c r="AL88" s="110" t="s">
        <v>216</v>
      </c>
    </row>
    <row r="89" spans="1:38" x14ac:dyDescent="0.2">
      <c r="A89" s="319">
        <v>77</v>
      </c>
      <c r="B89" s="321" t="s">
        <v>515</v>
      </c>
      <c r="C89" s="34" t="s">
        <v>330</v>
      </c>
      <c r="D89" s="143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>
        <f>11*6</f>
        <v>66</v>
      </c>
      <c r="T89" s="144"/>
      <c r="U89" s="144"/>
      <c r="V89" s="144"/>
      <c r="W89" s="144">
        <f>1*12</f>
        <v>12</v>
      </c>
      <c r="X89" s="144">
        <f>6*12</f>
        <v>72</v>
      </c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292">
        <f t="shared" si="2"/>
        <v>150</v>
      </c>
      <c r="AJ89" s="218"/>
      <c r="AK89" s="384" t="e">
        <f t="shared" si="3"/>
        <v>#DIV/0!</v>
      </c>
      <c r="AL89" s="110" t="s">
        <v>216</v>
      </c>
    </row>
    <row r="90" spans="1:38" x14ac:dyDescent="0.2">
      <c r="A90" s="231">
        <v>78</v>
      </c>
      <c r="B90" s="321" t="s">
        <v>240</v>
      </c>
      <c r="C90" s="34" t="s">
        <v>331</v>
      </c>
      <c r="D90" s="143">
        <f>3*4</f>
        <v>12</v>
      </c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>
        <f>1*6</f>
        <v>6</v>
      </c>
      <c r="V90" s="144"/>
      <c r="W90" s="144"/>
      <c r="X90" s="144"/>
      <c r="Y90" s="144"/>
      <c r="Z90" s="144"/>
      <c r="AA90" s="144"/>
      <c r="AB90" s="144"/>
      <c r="AC90" s="144"/>
      <c r="AD90" s="144"/>
      <c r="AE90" s="144">
        <f>21*6</f>
        <v>126</v>
      </c>
      <c r="AF90" s="144"/>
      <c r="AG90" s="144">
        <f>6</f>
        <v>6</v>
      </c>
      <c r="AH90" s="144"/>
      <c r="AI90" s="292">
        <f t="shared" si="2"/>
        <v>150</v>
      </c>
      <c r="AJ90" s="218"/>
      <c r="AK90" s="384">
        <f t="shared" si="3"/>
        <v>0</v>
      </c>
      <c r="AL90" s="110" t="s">
        <v>216</v>
      </c>
    </row>
    <row r="91" spans="1:38" x14ac:dyDescent="0.2">
      <c r="A91" s="319">
        <v>79</v>
      </c>
      <c r="B91" s="321" t="s">
        <v>287</v>
      </c>
      <c r="C91" s="34" t="s">
        <v>332</v>
      </c>
      <c r="D91" s="143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>
        <f>13*6</f>
        <v>78</v>
      </c>
      <c r="V91" s="144"/>
      <c r="W91" s="144">
        <f>1*12</f>
        <v>12</v>
      </c>
      <c r="X91" s="144">
        <f>5*12</f>
        <v>60</v>
      </c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292">
        <f t="shared" si="2"/>
        <v>150</v>
      </c>
      <c r="AJ91" s="218">
        <v>6</v>
      </c>
      <c r="AK91" s="384" t="e">
        <f t="shared" si="3"/>
        <v>#DIV/0!</v>
      </c>
      <c r="AL91" s="110" t="s">
        <v>216</v>
      </c>
    </row>
    <row r="92" spans="1:38" x14ac:dyDescent="0.2">
      <c r="A92" s="319">
        <v>80</v>
      </c>
      <c r="B92" s="320" t="s">
        <v>242</v>
      </c>
      <c r="C92" s="34" t="s">
        <v>333</v>
      </c>
      <c r="D92" s="143"/>
      <c r="E92" s="144"/>
      <c r="F92" s="144"/>
      <c r="G92" s="144">
        <f>2*4</f>
        <v>8</v>
      </c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f>1*6</f>
        <v>6</v>
      </c>
      <c r="T92" s="144"/>
      <c r="U92" s="144"/>
      <c r="V92" s="144"/>
      <c r="W92" s="144">
        <f>6*12</f>
        <v>72</v>
      </c>
      <c r="X92" s="144">
        <f>5*12</f>
        <v>60</v>
      </c>
      <c r="Y92" s="144"/>
      <c r="Z92" s="144"/>
      <c r="AA92" s="144"/>
      <c r="AB92" s="144"/>
      <c r="AC92" s="144"/>
      <c r="AD92" s="144"/>
      <c r="AE92" s="144"/>
      <c r="AF92" s="144"/>
      <c r="AG92" s="144">
        <f>4</f>
        <v>4</v>
      </c>
      <c r="AH92" s="144"/>
      <c r="AI92" s="292">
        <f t="shared" si="2"/>
        <v>150</v>
      </c>
      <c r="AJ92" s="218">
        <v>13</v>
      </c>
      <c r="AK92" s="384" t="e">
        <f t="shared" si="3"/>
        <v>#DIV/0!</v>
      </c>
      <c r="AL92" s="110" t="s">
        <v>216</v>
      </c>
    </row>
    <row r="93" spans="1:38" x14ac:dyDescent="0.2">
      <c r="A93" s="231">
        <v>81</v>
      </c>
      <c r="B93" s="321" t="s">
        <v>287</v>
      </c>
      <c r="C93" s="34" t="s">
        <v>334</v>
      </c>
      <c r="D93" s="143">
        <f>2*4</f>
        <v>8</v>
      </c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>
        <f>11*6</f>
        <v>66</v>
      </c>
      <c r="V93" s="144"/>
      <c r="W93" s="144">
        <f>2*12</f>
        <v>24</v>
      </c>
      <c r="X93" s="144">
        <f>4*12</f>
        <v>48</v>
      </c>
      <c r="Y93" s="144"/>
      <c r="Z93" s="144"/>
      <c r="AA93" s="144"/>
      <c r="AB93" s="144"/>
      <c r="AC93" s="144"/>
      <c r="AD93" s="144"/>
      <c r="AE93" s="144"/>
      <c r="AF93" s="144"/>
      <c r="AG93" s="144">
        <f>4</f>
        <v>4</v>
      </c>
      <c r="AH93" s="144"/>
      <c r="AI93" s="292">
        <f t="shared" si="2"/>
        <v>150</v>
      </c>
      <c r="AJ93" s="218"/>
      <c r="AK93" s="384">
        <f t="shared" si="3"/>
        <v>0</v>
      </c>
      <c r="AL93" s="110" t="s">
        <v>216</v>
      </c>
    </row>
    <row r="94" spans="1:38" x14ac:dyDescent="0.2">
      <c r="A94" s="319">
        <v>82</v>
      </c>
      <c r="B94" s="321" t="s">
        <v>299</v>
      </c>
      <c r="C94" s="34" t="s">
        <v>336</v>
      </c>
      <c r="D94" s="143">
        <f>22*4</f>
        <v>88</v>
      </c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>
        <f>44</f>
        <v>44</v>
      </c>
      <c r="AH94" s="144">
        <f>3*6</f>
        <v>18</v>
      </c>
      <c r="AI94" s="292">
        <f t="shared" si="2"/>
        <v>150</v>
      </c>
      <c r="AJ94" s="218">
        <v>164</v>
      </c>
      <c r="AK94" s="384">
        <f t="shared" si="3"/>
        <v>1.8636363636363635</v>
      </c>
      <c r="AL94" s="110" t="s">
        <v>216</v>
      </c>
    </row>
    <row r="95" spans="1:38" x14ac:dyDescent="0.2">
      <c r="A95" s="319">
        <v>83</v>
      </c>
      <c r="B95" s="321" t="s">
        <v>249</v>
      </c>
      <c r="C95" s="34" t="s">
        <v>408</v>
      </c>
      <c r="D95" s="143">
        <f>16*4</f>
        <v>64</v>
      </c>
      <c r="E95" s="144"/>
      <c r="F95" s="144"/>
      <c r="G95" s="144">
        <f>3*4</f>
        <v>12</v>
      </c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>
        <f>3*6</f>
        <v>18</v>
      </c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>
        <f>56</f>
        <v>56</v>
      </c>
      <c r="AH95" s="144"/>
      <c r="AI95" s="292">
        <f t="shared" si="2"/>
        <v>150</v>
      </c>
      <c r="AJ95" s="218">
        <v>277</v>
      </c>
      <c r="AK95" s="384">
        <f t="shared" si="3"/>
        <v>4.328125</v>
      </c>
      <c r="AL95" s="110" t="s">
        <v>216</v>
      </c>
    </row>
    <row r="96" spans="1:38" x14ac:dyDescent="0.2">
      <c r="A96" s="231">
        <v>84</v>
      </c>
      <c r="B96" s="321" t="s">
        <v>515</v>
      </c>
      <c r="C96" s="34" t="s">
        <v>422</v>
      </c>
      <c r="D96" s="143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>
        <f>1*6</f>
        <v>6</v>
      </c>
      <c r="T96" s="144"/>
      <c r="U96" s="144"/>
      <c r="V96" s="144"/>
      <c r="W96" s="144"/>
      <c r="X96" s="144"/>
      <c r="Y96" s="144"/>
      <c r="Z96" s="144"/>
      <c r="AA96" s="430" t="s">
        <v>416</v>
      </c>
      <c r="AB96" s="428"/>
      <c r="AC96" s="428"/>
      <c r="AD96" s="428"/>
      <c r="AE96" s="428"/>
      <c r="AF96" s="428"/>
      <c r="AG96" s="431"/>
      <c r="AH96" s="144"/>
      <c r="AI96" s="292">
        <f t="shared" si="2"/>
        <v>6</v>
      </c>
      <c r="AJ96" s="218"/>
      <c r="AK96" s="384" t="e">
        <f t="shared" si="3"/>
        <v>#DIV/0!</v>
      </c>
      <c r="AL96" s="110" t="s">
        <v>216</v>
      </c>
    </row>
    <row r="97" spans="1:38" x14ac:dyDescent="0.2">
      <c r="A97" s="319">
        <v>85</v>
      </c>
      <c r="B97" s="321" t="s">
        <v>440</v>
      </c>
      <c r="C97" s="34" t="s">
        <v>441</v>
      </c>
      <c r="D97" s="143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430" t="s">
        <v>519</v>
      </c>
      <c r="AC97" s="428"/>
      <c r="AD97" s="428"/>
      <c r="AE97" s="428"/>
      <c r="AF97" s="428"/>
      <c r="AG97" s="431"/>
      <c r="AH97" s="144"/>
      <c r="AI97" s="292">
        <f t="shared" si="2"/>
        <v>0</v>
      </c>
      <c r="AJ97" s="218"/>
      <c r="AK97" s="384" t="e">
        <f t="shared" si="3"/>
        <v>#DIV/0!</v>
      </c>
      <c r="AL97" s="110" t="s">
        <v>216</v>
      </c>
    </row>
    <row r="98" spans="1:38" x14ac:dyDescent="0.2">
      <c r="A98" s="319">
        <v>86</v>
      </c>
      <c r="B98" s="320" t="s">
        <v>242</v>
      </c>
      <c r="C98" s="34" t="s">
        <v>425</v>
      </c>
      <c r="D98" s="143"/>
      <c r="E98" s="144"/>
      <c r="F98" s="144"/>
      <c r="G98" s="144">
        <f>1*4</f>
        <v>4</v>
      </c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>
        <f>2*6</f>
        <v>12</v>
      </c>
      <c r="T98" s="144"/>
      <c r="U98" s="144"/>
      <c r="V98" s="144"/>
      <c r="W98" s="144">
        <f>5*12</f>
        <v>60</v>
      </c>
      <c r="X98" s="144">
        <f>6*12</f>
        <v>72</v>
      </c>
      <c r="Y98" s="144"/>
      <c r="Z98" s="144"/>
      <c r="AA98" s="144"/>
      <c r="AB98" s="144"/>
      <c r="AC98" s="144"/>
      <c r="AD98" s="144"/>
      <c r="AE98" s="144"/>
      <c r="AF98" s="144"/>
      <c r="AG98" s="144">
        <f>2</f>
        <v>2</v>
      </c>
      <c r="AH98" s="144"/>
      <c r="AI98" s="292">
        <f t="shared" si="2"/>
        <v>150</v>
      </c>
      <c r="AJ98" s="218">
        <v>12</v>
      </c>
      <c r="AK98" s="384" t="e">
        <f t="shared" si="3"/>
        <v>#DIV/0!</v>
      </c>
      <c r="AL98" s="110" t="s">
        <v>216</v>
      </c>
    </row>
    <row r="99" spans="1:38" x14ac:dyDescent="0.2">
      <c r="A99" s="231">
        <v>87</v>
      </c>
      <c r="B99" s="321" t="s">
        <v>440</v>
      </c>
      <c r="C99" s="34" t="s">
        <v>444</v>
      </c>
      <c r="D99" s="143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>
        <f>17*6</f>
        <v>102</v>
      </c>
      <c r="T99" s="144"/>
      <c r="U99" s="144"/>
      <c r="V99" s="144"/>
      <c r="W99" s="144"/>
      <c r="X99" s="144">
        <f>4*12</f>
        <v>48</v>
      </c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292">
        <f t="shared" si="2"/>
        <v>150</v>
      </c>
      <c r="AJ99" s="218"/>
      <c r="AK99" s="384" t="e">
        <f t="shared" si="3"/>
        <v>#DIV/0!</v>
      </c>
      <c r="AL99" s="110" t="s">
        <v>216</v>
      </c>
    </row>
    <row r="100" spans="1:38" x14ac:dyDescent="0.2">
      <c r="A100" s="319">
        <v>88</v>
      </c>
      <c r="B100" s="321" t="s">
        <v>515</v>
      </c>
      <c r="C100" s="34" t="s">
        <v>467</v>
      </c>
      <c r="D100" s="143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>
        <f>10*6</f>
        <v>60</v>
      </c>
      <c r="T100" s="144"/>
      <c r="U100" s="144">
        <f>1*6</f>
        <v>6</v>
      </c>
      <c r="V100" s="144"/>
      <c r="W100" s="144">
        <f>1*12</f>
        <v>12</v>
      </c>
      <c r="X100" s="144">
        <f>6*12</f>
        <v>72</v>
      </c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292">
        <f t="shared" si="2"/>
        <v>150</v>
      </c>
      <c r="AJ100" s="218"/>
      <c r="AK100" s="384" t="e">
        <f t="shared" si="3"/>
        <v>#DIV/0!</v>
      </c>
      <c r="AL100" s="110" t="s">
        <v>216</v>
      </c>
    </row>
    <row r="101" spans="1:38" x14ac:dyDescent="0.2">
      <c r="A101" s="319">
        <v>89</v>
      </c>
      <c r="B101" s="321" t="s">
        <v>242</v>
      </c>
      <c r="C101" s="34" t="s">
        <v>520</v>
      </c>
      <c r="D101" s="143">
        <f>2*4</f>
        <v>8</v>
      </c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>
        <f>3*4</f>
        <v>12</v>
      </c>
      <c r="T101" s="144"/>
      <c r="U101" s="144"/>
      <c r="V101" s="144"/>
      <c r="W101" s="144">
        <f>5*12</f>
        <v>60</v>
      </c>
      <c r="X101" s="144">
        <f>5*12</f>
        <v>60</v>
      </c>
      <c r="Y101" s="144"/>
      <c r="Z101" s="144"/>
      <c r="AA101" s="144"/>
      <c r="AB101" s="144"/>
      <c r="AC101" s="144"/>
      <c r="AD101" s="144"/>
      <c r="AE101" s="144"/>
      <c r="AF101" s="144"/>
      <c r="AG101" s="144">
        <f>10</f>
        <v>10</v>
      </c>
      <c r="AH101" s="144"/>
      <c r="AI101" s="292">
        <f t="shared" si="2"/>
        <v>150</v>
      </c>
      <c r="AJ101" s="218">
        <v>1</v>
      </c>
      <c r="AK101" s="384">
        <f t="shared" si="3"/>
        <v>0.125</v>
      </c>
      <c r="AL101" s="110" t="s">
        <v>216</v>
      </c>
    </row>
    <row r="102" spans="1:38" x14ac:dyDescent="0.2">
      <c r="A102" s="231">
        <v>90</v>
      </c>
      <c r="B102" s="321" t="s">
        <v>547</v>
      </c>
      <c r="C102" s="34" t="s">
        <v>521</v>
      </c>
      <c r="D102" s="143">
        <f>5*4</f>
        <v>20</v>
      </c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>
        <f>17*6</f>
        <v>102</v>
      </c>
      <c r="T102" s="144"/>
      <c r="U102" s="144">
        <f>1*6</f>
        <v>6</v>
      </c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f>22</f>
        <v>22</v>
      </c>
      <c r="AH102" s="144"/>
      <c r="AI102" s="292">
        <f t="shared" si="2"/>
        <v>150</v>
      </c>
      <c r="AJ102" s="218">
        <v>75</v>
      </c>
      <c r="AK102" s="384">
        <f t="shared" si="3"/>
        <v>3.75</v>
      </c>
      <c r="AL102" s="110" t="s">
        <v>216</v>
      </c>
    </row>
    <row r="103" spans="1:38" x14ac:dyDescent="0.2">
      <c r="A103" s="319">
        <v>91</v>
      </c>
      <c r="B103" s="321" t="s">
        <v>256</v>
      </c>
      <c r="C103" s="34" t="s">
        <v>522</v>
      </c>
      <c r="D103" s="143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>
        <f>1*6</f>
        <v>6</v>
      </c>
      <c r="T103" s="144"/>
      <c r="U103" s="144"/>
      <c r="V103" s="144"/>
      <c r="W103" s="144">
        <f>8*12</f>
        <v>96</v>
      </c>
      <c r="X103" s="144">
        <f>4*12</f>
        <v>48</v>
      </c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292">
        <f t="shared" si="2"/>
        <v>150</v>
      </c>
      <c r="AJ103" s="218"/>
      <c r="AK103" s="384" t="e">
        <f t="shared" si="3"/>
        <v>#DIV/0!</v>
      </c>
      <c r="AL103" s="110" t="s">
        <v>216</v>
      </c>
    </row>
    <row r="104" spans="1:38" x14ac:dyDescent="0.2">
      <c r="A104" s="319">
        <v>92</v>
      </c>
      <c r="B104" s="320" t="s">
        <v>256</v>
      </c>
      <c r="C104" s="34" t="s">
        <v>326</v>
      </c>
      <c r="D104" s="143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>
        <f>1*6</f>
        <v>6</v>
      </c>
      <c r="T104" s="144"/>
      <c r="U104" s="144"/>
      <c r="V104" s="144"/>
      <c r="W104" s="144">
        <f>4*12</f>
        <v>48</v>
      </c>
      <c r="X104" s="144">
        <f>8*12</f>
        <v>96</v>
      </c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292">
        <f t="shared" si="2"/>
        <v>150</v>
      </c>
      <c r="AJ104" s="218"/>
      <c r="AK104" s="384" t="e">
        <f t="shared" si="3"/>
        <v>#DIV/0!</v>
      </c>
      <c r="AL104" s="110" t="s">
        <v>216</v>
      </c>
    </row>
    <row r="105" spans="1:38" x14ac:dyDescent="0.2">
      <c r="A105" s="231">
        <v>93</v>
      </c>
      <c r="B105" s="321" t="s">
        <v>373</v>
      </c>
      <c r="C105" s="34" t="s">
        <v>556</v>
      </c>
      <c r="D105" s="143">
        <f>2*4</f>
        <v>8</v>
      </c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>
        <f>9*6</f>
        <v>54</v>
      </c>
      <c r="V105" s="144"/>
      <c r="W105" s="144">
        <f>2*12</f>
        <v>24</v>
      </c>
      <c r="X105" s="144">
        <f>5*12</f>
        <v>60</v>
      </c>
      <c r="Y105" s="144"/>
      <c r="Z105" s="144"/>
      <c r="AA105" s="144"/>
      <c r="AB105" s="144"/>
      <c r="AC105" s="144"/>
      <c r="AD105" s="144"/>
      <c r="AE105" s="144"/>
      <c r="AF105" s="144"/>
      <c r="AG105" s="144">
        <f>4</f>
        <v>4</v>
      </c>
      <c r="AH105" s="144"/>
      <c r="AI105" s="292">
        <f t="shared" si="2"/>
        <v>150</v>
      </c>
      <c r="AJ105" s="218"/>
      <c r="AK105" s="384">
        <f t="shared" si="3"/>
        <v>0</v>
      </c>
      <c r="AL105" s="110" t="s">
        <v>216</v>
      </c>
    </row>
    <row r="106" spans="1:38" x14ac:dyDescent="0.2">
      <c r="A106" s="319">
        <v>94</v>
      </c>
      <c r="B106" s="321" t="s">
        <v>242</v>
      </c>
      <c r="C106" s="34" t="s">
        <v>557</v>
      </c>
      <c r="D106" s="143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>
        <f>7*6</f>
        <v>42</v>
      </c>
      <c r="T106" s="144"/>
      <c r="U106" s="144">
        <f>6*6</f>
        <v>36</v>
      </c>
      <c r="V106" s="144"/>
      <c r="W106" s="144"/>
      <c r="X106" s="144">
        <f>6*12</f>
        <v>72</v>
      </c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292">
        <f t="shared" si="2"/>
        <v>150</v>
      </c>
      <c r="AJ106" s="218"/>
      <c r="AK106" s="384" t="e">
        <f t="shared" si="3"/>
        <v>#DIV/0!</v>
      </c>
      <c r="AL106" s="110" t="s">
        <v>216</v>
      </c>
    </row>
    <row r="107" spans="1:38" x14ac:dyDescent="0.2">
      <c r="A107" s="319">
        <v>95</v>
      </c>
      <c r="B107" s="321" t="s">
        <v>241</v>
      </c>
      <c r="C107" s="34" t="s">
        <v>558</v>
      </c>
      <c r="D107" s="143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>
        <f>5*6</f>
        <v>30</v>
      </c>
      <c r="T107" s="144"/>
      <c r="U107" s="144">
        <f>4*6</f>
        <v>24</v>
      </c>
      <c r="V107" s="144"/>
      <c r="W107" s="144"/>
      <c r="X107" s="144">
        <f>8*12</f>
        <v>96</v>
      </c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292">
        <f t="shared" si="2"/>
        <v>150</v>
      </c>
      <c r="AJ107" s="218">
        <v>2</v>
      </c>
      <c r="AK107" s="384" t="e">
        <f t="shared" si="3"/>
        <v>#DIV/0!</v>
      </c>
      <c r="AL107" s="110" t="s">
        <v>216</v>
      </c>
    </row>
    <row r="108" spans="1:38" x14ac:dyDescent="0.2">
      <c r="A108" s="231">
        <v>96</v>
      </c>
      <c r="B108" s="321" t="s">
        <v>241</v>
      </c>
      <c r="C108" s="34" t="s">
        <v>559</v>
      </c>
      <c r="D108" s="143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>
        <f>4*6</f>
        <v>24</v>
      </c>
      <c r="T108" s="144"/>
      <c r="U108" s="144">
        <f>8*6</f>
        <v>48</v>
      </c>
      <c r="V108" s="144"/>
      <c r="W108" s="144"/>
      <c r="X108" s="144">
        <f>6*12</f>
        <v>72</v>
      </c>
      <c r="Y108" s="144"/>
      <c r="Z108" s="144"/>
      <c r="AA108" s="144"/>
      <c r="AB108" s="144"/>
      <c r="AC108" s="144"/>
      <c r="AD108" s="144"/>
      <c r="AE108" s="144"/>
      <c r="AF108" s="144"/>
      <c r="AG108" s="144">
        <f>6</f>
        <v>6</v>
      </c>
      <c r="AH108" s="144"/>
      <c r="AI108" s="292">
        <f t="shared" si="2"/>
        <v>150</v>
      </c>
      <c r="AJ108" s="218"/>
      <c r="AK108" s="384" t="e">
        <f t="shared" si="3"/>
        <v>#DIV/0!</v>
      </c>
      <c r="AL108" s="110" t="s">
        <v>216</v>
      </c>
    </row>
    <row r="109" spans="1:38" x14ac:dyDescent="0.2">
      <c r="A109" s="319">
        <v>97</v>
      </c>
      <c r="B109" s="321" t="s">
        <v>240</v>
      </c>
      <c r="C109" s="34" t="s">
        <v>560</v>
      </c>
      <c r="D109" s="143">
        <f>6*4</f>
        <v>24</v>
      </c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>
        <f>15*6</f>
        <v>90</v>
      </c>
      <c r="T109" s="144"/>
      <c r="U109" s="144">
        <f>2*3</f>
        <v>6</v>
      </c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>
        <f>24</f>
        <v>24</v>
      </c>
      <c r="AH109" s="144">
        <f>1*6</f>
        <v>6</v>
      </c>
      <c r="AI109" s="292">
        <f t="shared" si="2"/>
        <v>150</v>
      </c>
      <c r="AJ109" s="218">
        <v>78</v>
      </c>
      <c r="AK109" s="384">
        <f t="shared" si="3"/>
        <v>3.25</v>
      </c>
      <c r="AL109" s="110" t="s">
        <v>216</v>
      </c>
    </row>
    <row r="110" spans="1:38" x14ac:dyDescent="0.2">
      <c r="A110" s="319">
        <v>98</v>
      </c>
      <c r="B110" s="320" t="s">
        <v>547</v>
      </c>
      <c r="C110" s="34" t="s">
        <v>561</v>
      </c>
      <c r="D110" s="143">
        <f>3*4</f>
        <v>12</v>
      </c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>
        <f>17*6</f>
        <v>102</v>
      </c>
      <c r="T110" s="144"/>
      <c r="U110" s="144">
        <f>2*6</f>
        <v>12</v>
      </c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>
        <f>6</f>
        <v>6</v>
      </c>
      <c r="AH110" s="144">
        <f>3*6</f>
        <v>18</v>
      </c>
      <c r="AI110" s="292">
        <f t="shared" si="2"/>
        <v>150</v>
      </c>
      <c r="AJ110" s="218">
        <v>39</v>
      </c>
      <c r="AK110" s="384">
        <f t="shared" si="3"/>
        <v>3.25</v>
      </c>
      <c r="AL110" s="110" t="s">
        <v>216</v>
      </c>
    </row>
    <row r="111" spans="1:38" x14ac:dyDescent="0.2">
      <c r="A111" s="231">
        <v>99</v>
      </c>
      <c r="B111" s="321" t="s">
        <v>240</v>
      </c>
      <c r="C111" s="34" t="s">
        <v>562</v>
      </c>
      <c r="D111" s="143">
        <f>3*4</f>
        <v>12</v>
      </c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>
        <f>12*6</f>
        <v>72</v>
      </c>
      <c r="T111" s="144"/>
      <c r="U111" s="144">
        <f>6*6</f>
        <v>36</v>
      </c>
      <c r="V111" s="144"/>
      <c r="W111" s="144">
        <f>1*12</f>
        <v>12</v>
      </c>
      <c r="X111" s="144">
        <f>1*12</f>
        <v>12</v>
      </c>
      <c r="Y111" s="144"/>
      <c r="Z111" s="144"/>
      <c r="AA111" s="144"/>
      <c r="AB111" s="144"/>
      <c r="AC111" s="144"/>
      <c r="AD111" s="144"/>
      <c r="AE111" s="144"/>
      <c r="AF111" s="144"/>
      <c r="AG111" s="144">
        <f>6</f>
        <v>6</v>
      </c>
      <c r="AH111" s="144"/>
      <c r="AI111" s="292">
        <f t="shared" si="2"/>
        <v>150</v>
      </c>
      <c r="AJ111" s="218">
        <v>32</v>
      </c>
      <c r="AK111" s="384">
        <f t="shared" si="3"/>
        <v>2.6666666666666665</v>
      </c>
      <c r="AL111" s="110" t="s">
        <v>216</v>
      </c>
    </row>
    <row r="112" spans="1:38" x14ac:dyDescent="0.2">
      <c r="A112" s="319">
        <v>100</v>
      </c>
      <c r="B112" s="321" t="s">
        <v>243</v>
      </c>
      <c r="C112" s="34" t="s">
        <v>563</v>
      </c>
      <c r="D112" s="143">
        <f>10*4</f>
        <v>40</v>
      </c>
      <c r="E112" s="144"/>
      <c r="F112" s="144"/>
      <c r="G112" s="144"/>
      <c r="H112" s="144"/>
      <c r="I112" s="144"/>
      <c r="J112" s="144"/>
      <c r="K112" s="144"/>
      <c r="L112" s="144">
        <f>10*4</f>
        <v>40</v>
      </c>
      <c r="M112" s="144"/>
      <c r="N112" s="144"/>
      <c r="O112" s="144"/>
      <c r="P112" s="144"/>
      <c r="Q112" s="144"/>
      <c r="R112" s="144"/>
      <c r="S112" s="144">
        <f>2*6</f>
        <v>12</v>
      </c>
      <c r="T112" s="144"/>
      <c r="U112" s="144"/>
      <c r="V112" s="144"/>
      <c r="W112" s="144"/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4">
        <f>40</f>
        <v>40</v>
      </c>
      <c r="AH112" s="144">
        <f>3*6</f>
        <v>18</v>
      </c>
      <c r="AI112" s="292">
        <f t="shared" si="2"/>
        <v>150</v>
      </c>
      <c r="AJ112" s="218">
        <v>187</v>
      </c>
      <c r="AK112" s="384">
        <f t="shared" si="3"/>
        <v>4.6749999999999998</v>
      </c>
      <c r="AL112" s="110" t="s">
        <v>216</v>
      </c>
    </row>
    <row r="113" spans="1:38" x14ac:dyDescent="0.2">
      <c r="A113" s="319">
        <v>101</v>
      </c>
      <c r="B113" s="321" t="s">
        <v>246</v>
      </c>
      <c r="C113" s="34" t="s">
        <v>564</v>
      </c>
      <c r="D113" s="143">
        <f>15*4</f>
        <v>60</v>
      </c>
      <c r="E113" s="144"/>
      <c r="F113" s="144"/>
      <c r="G113" s="144">
        <f>2*4</f>
        <v>8</v>
      </c>
      <c r="H113" s="144"/>
      <c r="I113" s="144"/>
      <c r="J113" s="144"/>
      <c r="K113" s="144"/>
      <c r="L113" s="144">
        <f>2*4</f>
        <v>8</v>
      </c>
      <c r="M113" s="144"/>
      <c r="N113" s="144"/>
      <c r="O113" s="144"/>
      <c r="P113" s="144"/>
      <c r="Q113" s="144"/>
      <c r="R113" s="144"/>
      <c r="S113" s="144">
        <f>3*6</f>
        <v>18</v>
      </c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4">
        <f>38</f>
        <v>38</v>
      </c>
      <c r="AH113" s="144">
        <f>3*6</f>
        <v>18</v>
      </c>
      <c r="AI113" s="292">
        <f t="shared" si="2"/>
        <v>150</v>
      </c>
      <c r="AJ113" s="218">
        <v>48</v>
      </c>
      <c r="AK113" s="384">
        <f t="shared" si="3"/>
        <v>0.8</v>
      </c>
      <c r="AL113" s="110" t="s">
        <v>216</v>
      </c>
    </row>
    <row r="114" spans="1:38" x14ac:dyDescent="0.2">
      <c r="A114" s="231">
        <v>102</v>
      </c>
      <c r="B114" s="321" t="s">
        <v>242</v>
      </c>
      <c r="C114" s="34" t="s">
        <v>565</v>
      </c>
      <c r="D114" s="143">
        <f>9*4</f>
        <v>36</v>
      </c>
      <c r="E114" s="144"/>
      <c r="F114" s="144"/>
      <c r="G114" s="144">
        <f>11*4</f>
        <v>44</v>
      </c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>
        <f>1*6</f>
        <v>6</v>
      </c>
      <c r="T114" s="144"/>
      <c r="U114" s="144"/>
      <c r="V114" s="144"/>
      <c r="W114" s="144"/>
      <c r="X114" s="144">
        <f>2*12</f>
        <v>24</v>
      </c>
      <c r="Y114" s="144"/>
      <c r="Z114" s="144"/>
      <c r="AA114" s="144"/>
      <c r="AB114" s="144"/>
      <c r="AC114" s="144"/>
      <c r="AD114" s="144"/>
      <c r="AE114" s="144"/>
      <c r="AF114" s="144"/>
      <c r="AG114" s="144">
        <f>40</f>
        <v>40</v>
      </c>
      <c r="AH114" s="144"/>
      <c r="AI114" s="292">
        <f t="shared" si="2"/>
        <v>150</v>
      </c>
      <c r="AJ114" s="218">
        <v>197</v>
      </c>
      <c r="AK114" s="384">
        <f t="shared" si="3"/>
        <v>5.4722222222222223</v>
      </c>
      <c r="AL114" s="110" t="s">
        <v>216</v>
      </c>
    </row>
    <row r="115" spans="1:38" x14ac:dyDescent="0.2">
      <c r="A115" s="319">
        <v>103</v>
      </c>
      <c r="B115" s="321" t="s">
        <v>373</v>
      </c>
      <c r="C115" s="34" t="s">
        <v>566</v>
      </c>
      <c r="D115" s="143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>
        <f>1*6</f>
        <v>6</v>
      </c>
      <c r="T115" s="144"/>
      <c r="U115" s="144"/>
      <c r="V115" s="144"/>
      <c r="W115" s="144">
        <f>6*12</f>
        <v>72</v>
      </c>
      <c r="X115" s="144">
        <f>6*12</f>
        <v>72</v>
      </c>
      <c r="Y115" s="144"/>
      <c r="Z115" s="144"/>
      <c r="AA115" s="144"/>
      <c r="AB115" s="144"/>
      <c r="AC115" s="144"/>
      <c r="AD115" s="144"/>
      <c r="AE115" s="144"/>
      <c r="AF115" s="144"/>
      <c r="AG115" s="144"/>
      <c r="AH115" s="144"/>
      <c r="AI115" s="292">
        <f t="shared" si="2"/>
        <v>150</v>
      </c>
      <c r="AJ115" s="218"/>
      <c r="AK115" s="384" t="e">
        <f t="shared" si="3"/>
        <v>#DIV/0!</v>
      </c>
      <c r="AL115" s="110" t="s">
        <v>216</v>
      </c>
    </row>
    <row r="116" spans="1:38" x14ac:dyDescent="0.2">
      <c r="A116" s="319">
        <v>104</v>
      </c>
      <c r="B116" s="320" t="s">
        <v>246</v>
      </c>
      <c r="C116" s="34" t="s">
        <v>567</v>
      </c>
      <c r="D116" s="143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292"/>
      <c r="AJ116" s="218">
        <v>3</v>
      </c>
      <c r="AK116" s="384" t="e">
        <f t="shared" si="3"/>
        <v>#DIV/0!</v>
      </c>
      <c r="AL116" s="110" t="s">
        <v>216</v>
      </c>
    </row>
    <row r="117" spans="1:38" x14ac:dyDescent="0.2">
      <c r="A117" s="231">
        <v>105</v>
      </c>
      <c r="B117" s="320" t="s">
        <v>257</v>
      </c>
      <c r="C117" s="34" t="s">
        <v>452</v>
      </c>
      <c r="D117" s="143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  <c r="AA117" s="144"/>
      <c r="AB117" s="144"/>
      <c r="AC117" s="144"/>
      <c r="AD117" s="144"/>
      <c r="AE117" s="144"/>
      <c r="AF117" s="144"/>
      <c r="AG117" s="144"/>
      <c r="AH117" s="144"/>
      <c r="AI117" s="292"/>
      <c r="AJ117" s="218">
        <v>126</v>
      </c>
      <c r="AK117" s="384" t="e">
        <f t="shared" si="3"/>
        <v>#DIV/0!</v>
      </c>
      <c r="AL117" s="110" t="s">
        <v>216</v>
      </c>
    </row>
    <row r="118" spans="1:38" x14ac:dyDescent="0.2">
      <c r="A118" s="319">
        <v>106</v>
      </c>
      <c r="B118" s="320" t="s">
        <v>248</v>
      </c>
      <c r="C118" s="34" t="s">
        <v>568</v>
      </c>
      <c r="D118" s="143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292"/>
      <c r="AJ118" s="218">
        <v>54</v>
      </c>
      <c r="AK118" s="384" t="e">
        <f t="shared" si="3"/>
        <v>#DIV/0!</v>
      </c>
      <c r="AL118" s="110" t="s">
        <v>216</v>
      </c>
    </row>
    <row r="119" spans="1:38" x14ac:dyDescent="0.2">
      <c r="A119" s="319">
        <v>107</v>
      </c>
      <c r="B119" s="320" t="s">
        <v>239</v>
      </c>
      <c r="C119" s="34" t="s">
        <v>569</v>
      </c>
      <c r="D119" s="143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>
        <f>1*6</f>
        <v>6</v>
      </c>
      <c r="T119" s="144"/>
      <c r="U119" s="144"/>
      <c r="V119" s="144"/>
      <c r="W119" s="144">
        <f>3*12</f>
        <v>36</v>
      </c>
      <c r="X119" s="144">
        <f>9*12</f>
        <v>108</v>
      </c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144"/>
      <c r="AI119" s="292">
        <f t="shared" si="2"/>
        <v>150</v>
      </c>
      <c r="AJ119" s="218"/>
      <c r="AK119" s="384" t="e">
        <f t="shared" si="3"/>
        <v>#DIV/0!</v>
      </c>
      <c r="AL119" s="110" t="s">
        <v>216</v>
      </c>
    </row>
    <row r="120" spans="1:38" x14ac:dyDescent="0.2">
      <c r="A120" s="231">
        <v>108</v>
      </c>
      <c r="B120" s="321" t="s">
        <v>239</v>
      </c>
      <c r="C120" s="34" t="s">
        <v>570</v>
      </c>
      <c r="D120" s="143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>
        <f>1*6</f>
        <v>6</v>
      </c>
      <c r="T120" s="144"/>
      <c r="U120" s="144"/>
      <c r="V120" s="144"/>
      <c r="W120" s="144">
        <f>8*12</f>
        <v>96</v>
      </c>
      <c r="X120" s="144">
        <f>4*12</f>
        <v>48</v>
      </c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292">
        <f t="shared" si="2"/>
        <v>150</v>
      </c>
      <c r="AJ120" s="218"/>
      <c r="AK120" s="384" t="e">
        <f t="shared" si="3"/>
        <v>#DIV/0!</v>
      </c>
      <c r="AL120" s="110" t="s">
        <v>216</v>
      </c>
    </row>
    <row r="121" spans="1:38" x14ac:dyDescent="0.2">
      <c r="A121" s="319">
        <v>109</v>
      </c>
      <c r="B121" s="321" t="s">
        <v>239</v>
      </c>
      <c r="C121" s="34" t="s">
        <v>571</v>
      </c>
      <c r="D121" s="143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>
        <f>1*6</f>
        <v>6</v>
      </c>
      <c r="T121" s="144"/>
      <c r="U121" s="144">
        <f>2*6</f>
        <v>12</v>
      </c>
      <c r="V121" s="144"/>
      <c r="W121" s="144">
        <f>4*12</f>
        <v>48</v>
      </c>
      <c r="X121" s="144">
        <f>7*12</f>
        <v>84</v>
      </c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292">
        <f t="shared" si="2"/>
        <v>150</v>
      </c>
      <c r="AJ121" s="218"/>
      <c r="AK121" s="384" t="e">
        <f t="shared" si="3"/>
        <v>#DIV/0!</v>
      </c>
      <c r="AL121" s="110" t="s">
        <v>216</v>
      </c>
    </row>
    <row r="122" spans="1:38" x14ac:dyDescent="0.2">
      <c r="A122" s="231">
        <v>110</v>
      </c>
      <c r="B122" s="330" t="s">
        <v>239</v>
      </c>
      <c r="C122" s="34" t="s">
        <v>572</v>
      </c>
      <c r="D122" s="145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>
        <f>9*6</f>
        <v>54</v>
      </c>
      <c r="V122" s="146"/>
      <c r="W122" s="146"/>
      <c r="X122" s="146">
        <f>8*12</f>
        <v>96</v>
      </c>
      <c r="Y122" s="146"/>
      <c r="Z122" s="146"/>
      <c r="AA122" s="146"/>
      <c r="AB122" s="146"/>
      <c r="AC122" s="146"/>
      <c r="AD122" s="146"/>
      <c r="AE122" s="146"/>
      <c r="AF122" s="146"/>
      <c r="AG122" s="146"/>
      <c r="AH122" s="146"/>
      <c r="AI122" s="292">
        <f t="shared" si="2"/>
        <v>150</v>
      </c>
      <c r="AJ122" s="295"/>
      <c r="AK122" s="384" t="e">
        <f t="shared" si="3"/>
        <v>#DIV/0!</v>
      </c>
      <c r="AL122" s="110" t="s">
        <v>216</v>
      </c>
    </row>
    <row r="123" spans="1:38" x14ac:dyDescent="0.2">
      <c r="A123" s="231">
        <v>111</v>
      </c>
      <c r="B123" s="81" t="s">
        <v>270</v>
      </c>
      <c r="C123" s="38" t="s">
        <v>217</v>
      </c>
      <c r="D123" s="144">
        <v>54</v>
      </c>
      <c r="E123" s="146"/>
      <c r="F123" s="146"/>
      <c r="G123" s="146"/>
      <c r="H123" s="146"/>
      <c r="I123" s="146">
        <v>36</v>
      </c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4">
        <v>60</v>
      </c>
      <c r="V123" s="146"/>
      <c r="W123" s="146"/>
      <c r="X123" s="146"/>
      <c r="Y123" s="146"/>
      <c r="Z123" s="146"/>
      <c r="AA123" s="146"/>
      <c r="AB123" s="146"/>
      <c r="AC123" s="146"/>
      <c r="AD123" s="146"/>
      <c r="AE123" s="146"/>
      <c r="AF123" s="146"/>
      <c r="AG123" s="146"/>
      <c r="AH123" s="146"/>
      <c r="AI123" s="292">
        <f t="shared" si="2"/>
        <v>150</v>
      </c>
      <c r="AJ123" s="295">
        <v>174</v>
      </c>
      <c r="AK123" s="384">
        <f t="shared" si="3"/>
        <v>3.2222222222222223</v>
      </c>
      <c r="AL123" s="110" t="s">
        <v>191</v>
      </c>
    </row>
    <row r="124" spans="1:38" x14ac:dyDescent="0.2">
      <c r="A124" s="231">
        <v>112</v>
      </c>
      <c r="B124" s="81" t="s">
        <v>270</v>
      </c>
      <c r="C124" s="38" t="s">
        <v>218</v>
      </c>
      <c r="D124" s="144">
        <v>42</v>
      </c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4">
        <v>36</v>
      </c>
      <c r="V124" s="146"/>
      <c r="W124" s="146"/>
      <c r="X124" s="430" t="s">
        <v>573</v>
      </c>
      <c r="Y124" s="428"/>
      <c r="Z124" s="428"/>
      <c r="AA124" s="428"/>
      <c r="AB124" s="428"/>
      <c r="AC124" s="428"/>
      <c r="AD124" s="428"/>
      <c r="AE124" s="428"/>
      <c r="AF124" s="428"/>
      <c r="AG124" s="431"/>
      <c r="AH124" s="146"/>
      <c r="AI124" s="292">
        <f t="shared" si="2"/>
        <v>78</v>
      </c>
      <c r="AJ124" s="295">
        <v>113</v>
      </c>
      <c r="AK124" s="384">
        <f t="shared" si="3"/>
        <v>2.6904761904761907</v>
      </c>
      <c r="AL124" s="110" t="s">
        <v>191</v>
      </c>
    </row>
    <row r="125" spans="1:38" x14ac:dyDescent="0.2">
      <c r="A125" s="231">
        <v>113</v>
      </c>
      <c r="B125" s="81" t="s">
        <v>270</v>
      </c>
      <c r="C125" s="38" t="s">
        <v>337</v>
      </c>
      <c r="D125" s="144">
        <v>90</v>
      </c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4">
        <v>60</v>
      </c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46"/>
      <c r="AF125" s="146"/>
      <c r="AG125" s="146"/>
      <c r="AH125" s="146"/>
      <c r="AI125" s="292">
        <f t="shared" si="2"/>
        <v>150</v>
      </c>
      <c r="AJ125" s="295">
        <v>300</v>
      </c>
      <c r="AK125" s="384">
        <f t="shared" si="3"/>
        <v>3.3333333333333335</v>
      </c>
      <c r="AL125" s="110" t="s">
        <v>191</v>
      </c>
    </row>
    <row r="126" spans="1:38" x14ac:dyDescent="0.2">
      <c r="A126" s="231">
        <v>114</v>
      </c>
      <c r="B126" s="81" t="s">
        <v>270</v>
      </c>
      <c r="C126" s="38" t="s">
        <v>277</v>
      </c>
      <c r="D126" s="144">
        <v>90</v>
      </c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4">
        <v>60</v>
      </c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146"/>
      <c r="AG126" s="146"/>
      <c r="AH126" s="146"/>
      <c r="AI126" s="292">
        <f t="shared" si="2"/>
        <v>150</v>
      </c>
      <c r="AJ126" s="295">
        <v>147</v>
      </c>
      <c r="AK126" s="384">
        <f t="shared" si="3"/>
        <v>1.6333333333333333</v>
      </c>
      <c r="AL126" s="110" t="s">
        <v>191</v>
      </c>
    </row>
    <row r="127" spans="1:38" x14ac:dyDescent="0.2">
      <c r="A127" s="231">
        <v>115</v>
      </c>
      <c r="B127" s="81" t="s">
        <v>270</v>
      </c>
      <c r="C127" s="115" t="s">
        <v>338</v>
      </c>
      <c r="D127" s="144">
        <v>90</v>
      </c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4">
        <v>60</v>
      </c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6"/>
      <c r="AG127" s="146"/>
      <c r="AH127" s="146"/>
      <c r="AI127" s="292">
        <f t="shared" si="2"/>
        <v>150</v>
      </c>
      <c r="AJ127" s="295">
        <v>267</v>
      </c>
      <c r="AK127" s="384">
        <f t="shared" si="3"/>
        <v>2.9666666666666668</v>
      </c>
      <c r="AL127" s="110" t="s">
        <v>191</v>
      </c>
    </row>
    <row r="128" spans="1:38" x14ac:dyDescent="0.2">
      <c r="A128" s="231">
        <v>116</v>
      </c>
      <c r="B128" s="81" t="s">
        <v>270</v>
      </c>
      <c r="C128" s="38" t="s">
        <v>339</v>
      </c>
      <c r="D128" s="144">
        <v>114</v>
      </c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4">
        <v>36</v>
      </c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146"/>
      <c r="AI128" s="292">
        <f t="shared" si="2"/>
        <v>150</v>
      </c>
      <c r="AJ128" s="295">
        <v>167</v>
      </c>
      <c r="AK128" s="384">
        <f t="shared" si="3"/>
        <v>1.4649122807017543</v>
      </c>
      <c r="AL128" s="110" t="s">
        <v>191</v>
      </c>
    </row>
    <row r="129" spans="1:38" x14ac:dyDescent="0.2">
      <c r="A129" s="231">
        <v>117</v>
      </c>
      <c r="B129" s="81" t="s">
        <v>270</v>
      </c>
      <c r="C129" s="38" t="s">
        <v>340</v>
      </c>
      <c r="D129" s="144">
        <v>84</v>
      </c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4">
        <v>60</v>
      </c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146"/>
      <c r="AI129" s="292">
        <f t="shared" si="2"/>
        <v>144</v>
      </c>
      <c r="AJ129" s="295">
        <v>271</v>
      </c>
      <c r="AK129" s="384">
        <f t="shared" si="3"/>
        <v>3.2261904761904763</v>
      </c>
      <c r="AL129" s="110" t="s">
        <v>191</v>
      </c>
    </row>
    <row r="130" spans="1:38" x14ac:dyDescent="0.2">
      <c r="A130" s="231">
        <v>118</v>
      </c>
      <c r="B130" s="81" t="s">
        <v>270</v>
      </c>
      <c r="C130" s="38" t="s">
        <v>487</v>
      </c>
      <c r="D130" s="144">
        <v>114</v>
      </c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4">
        <v>36</v>
      </c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292">
        <f t="shared" si="2"/>
        <v>150</v>
      </c>
      <c r="AJ130" s="295">
        <v>323</v>
      </c>
      <c r="AK130" s="384">
        <f t="shared" si="3"/>
        <v>2.8333333333333335</v>
      </c>
      <c r="AL130" s="110" t="s">
        <v>191</v>
      </c>
    </row>
    <row r="131" spans="1:38" x14ac:dyDescent="0.2">
      <c r="A131" s="231">
        <v>119</v>
      </c>
      <c r="B131" s="81" t="s">
        <v>270</v>
      </c>
      <c r="C131" s="38" t="s">
        <v>342</v>
      </c>
      <c r="D131" s="144">
        <v>114</v>
      </c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4">
        <v>36</v>
      </c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146"/>
      <c r="AI131" s="292">
        <f t="shared" si="2"/>
        <v>150</v>
      </c>
      <c r="AJ131" s="295">
        <v>23</v>
      </c>
      <c r="AK131" s="384">
        <f t="shared" si="3"/>
        <v>0.20175438596491227</v>
      </c>
      <c r="AL131" s="110" t="s">
        <v>191</v>
      </c>
    </row>
    <row r="132" spans="1:38" x14ac:dyDescent="0.2">
      <c r="A132" s="231">
        <v>120</v>
      </c>
      <c r="B132" s="81" t="s">
        <v>270</v>
      </c>
      <c r="C132" s="116" t="s">
        <v>343</v>
      </c>
      <c r="D132" s="144">
        <v>36</v>
      </c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4">
        <v>12</v>
      </c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146"/>
      <c r="AI132" s="292">
        <f t="shared" si="2"/>
        <v>48</v>
      </c>
      <c r="AJ132" s="295">
        <v>30</v>
      </c>
      <c r="AK132" s="384">
        <f t="shared" si="3"/>
        <v>0.83333333333333337</v>
      </c>
      <c r="AL132" s="110" t="s">
        <v>191</v>
      </c>
    </row>
    <row r="133" spans="1:38" x14ac:dyDescent="0.2">
      <c r="A133" s="231">
        <v>121</v>
      </c>
      <c r="B133" s="81" t="s">
        <v>270</v>
      </c>
      <c r="C133" s="116" t="s">
        <v>344</v>
      </c>
      <c r="D133" s="144">
        <v>114</v>
      </c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4">
        <v>12</v>
      </c>
      <c r="V133" s="146"/>
      <c r="W133" s="146"/>
      <c r="X133" s="146"/>
      <c r="Y133" s="146"/>
      <c r="Z133" s="146"/>
      <c r="AA133" s="146"/>
      <c r="AB133" s="146"/>
      <c r="AC133" s="146"/>
      <c r="AD133" s="146"/>
      <c r="AE133" s="146"/>
      <c r="AF133" s="146"/>
      <c r="AG133" s="146"/>
      <c r="AH133" s="146"/>
      <c r="AI133" s="292">
        <f t="shared" si="2"/>
        <v>126</v>
      </c>
      <c r="AJ133" s="295">
        <v>57</v>
      </c>
      <c r="AK133" s="384">
        <f t="shared" si="3"/>
        <v>0.5</v>
      </c>
      <c r="AL133" s="110" t="s">
        <v>191</v>
      </c>
    </row>
    <row r="134" spans="1:38" x14ac:dyDescent="0.2">
      <c r="A134" s="231">
        <v>122</v>
      </c>
      <c r="B134" s="81" t="s">
        <v>270</v>
      </c>
      <c r="C134" s="116" t="s">
        <v>525</v>
      </c>
      <c r="D134" s="144">
        <v>90</v>
      </c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4">
        <v>60</v>
      </c>
      <c r="V134" s="146"/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146"/>
      <c r="AI134" s="292">
        <f t="shared" si="2"/>
        <v>150</v>
      </c>
      <c r="AJ134" s="295">
        <v>349</v>
      </c>
      <c r="AK134" s="384">
        <f t="shared" si="3"/>
        <v>3.8777777777777778</v>
      </c>
      <c r="AL134" s="110" t="s">
        <v>191</v>
      </c>
    </row>
    <row r="135" spans="1:38" x14ac:dyDescent="0.2">
      <c r="A135" s="231">
        <v>123</v>
      </c>
      <c r="B135" s="81" t="s">
        <v>270</v>
      </c>
      <c r="C135" s="37" t="s">
        <v>219</v>
      </c>
      <c r="D135" s="143">
        <v>6</v>
      </c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4">
        <v>144</v>
      </c>
      <c r="V135" s="146"/>
      <c r="W135" s="146"/>
      <c r="X135" s="146"/>
      <c r="Y135" s="146"/>
      <c r="Z135" s="146"/>
      <c r="AA135" s="146"/>
      <c r="AB135" s="146"/>
      <c r="AC135" s="146"/>
      <c r="AD135" s="146"/>
      <c r="AE135" s="146"/>
      <c r="AF135" s="146"/>
      <c r="AG135" s="146"/>
      <c r="AH135" s="146"/>
      <c r="AI135" s="292">
        <f t="shared" si="2"/>
        <v>150</v>
      </c>
      <c r="AJ135" s="295">
        <v>56</v>
      </c>
      <c r="AK135" s="384">
        <f t="shared" si="3"/>
        <v>9.3333333333333339</v>
      </c>
      <c r="AL135" s="110" t="s">
        <v>192</v>
      </c>
    </row>
    <row r="136" spans="1:38" x14ac:dyDescent="0.2">
      <c r="A136" s="231">
        <v>124</v>
      </c>
      <c r="B136" s="81" t="s">
        <v>270</v>
      </c>
      <c r="C136" s="37" t="s">
        <v>272</v>
      </c>
      <c r="D136" s="143">
        <v>18</v>
      </c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4">
        <v>132</v>
      </c>
      <c r="V136" s="146"/>
      <c r="W136" s="146"/>
      <c r="X136" s="146"/>
      <c r="Y136" s="146"/>
      <c r="Z136" s="146"/>
      <c r="AA136" s="146"/>
      <c r="AB136" s="146"/>
      <c r="AC136" s="146"/>
      <c r="AD136" s="146"/>
      <c r="AE136" s="146"/>
      <c r="AF136" s="146"/>
      <c r="AG136" s="146"/>
      <c r="AH136" s="146"/>
      <c r="AI136" s="292">
        <f t="shared" si="2"/>
        <v>150</v>
      </c>
      <c r="AJ136" s="295">
        <v>107</v>
      </c>
      <c r="AK136" s="384">
        <f t="shared" si="3"/>
        <v>5.9444444444444446</v>
      </c>
      <c r="AL136" s="110" t="s">
        <v>192</v>
      </c>
    </row>
    <row r="137" spans="1:38" x14ac:dyDescent="0.2">
      <c r="A137" s="231">
        <v>125</v>
      </c>
      <c r="B137" s="81" t="s">
        <v>270</v>
      </c>
      <c r="C137" s="37" t="s">
        <v>259</v>
      </c>
      <c r="D137" s="143" t="s">
        <v>412</v>
      </c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4">
        <v>78</v>
      </c>
      <c r="V137" s="146"/>
      <c r="W137" s="146"/>
      <c r="X137" s="146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146"/>
      <c r="AI137" s="292">
        <f t="shared" si="2"/>
        <v>78</v>
      </c>
      <c r="AJ137" s="295">
        <v>17</v>
      </c>
      <c r="AK137" s="384" t="e">
        <f t="shared" si="3"/>
        <v>#VALUE!</v>
      </c>
      <c r="AL137" s="110" t="s">
        <v>192</v>
      </c>
    </row>
    <row r="138" spans="1:38" x14ac:dyDescent="0.2">
      <c r="A138" s="231">
        <v>126</v>
      </c>
      <c r="B138" s="81" t="s">
        <v>270</v>
      </c>
      <c r="C138" s="37" t="s">
        <v>526</v>
      </c>
      <c r="D138" s="143">
        <v>30</v>
      </c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4">
        <v>120</v>
      </c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146"/>
      <c r="AI138" s="292">
        <f t="shared" si="2"/>
        <v>150</v>
      </c>
      <c r="AJ138" s="295">
        <v>48</v>
      </c>
      <c r="AK138" s="384">
        <f t="shared" si="3"/>
        <v>1.6</v>
      </c>
      <c r="AL138" s="110" t="s">
        <v>192</v>
      </c>
    </row>
    <row r="139" spans="1:38" x14ac:dyDescent="0.2">
      <c r="A139" s="231">
        <v>127</v>
      </c>
      <c r="B139" s="81" t="s">
        <v>270</v>
      </c>
      <c r="C139" s="37" t="s">
        <v>470</v>
      </c>
      <c r="D139" s="143">
        <v>6</v>
      </c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4">
        <v>144</v>
      </c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146"/>
      <c r="AI139" s="292">
        <f t="shared" si="2"/>
        <v>150</v>
      </c>
      <c r="AJ139" s="295">
        <v>63</v>
      </c>
      <c r="AK139" s="384">
        <f t="shared" si="3"/>
        <v>10.5</v>
      </c>
      <c r="AL139" s="110" t="s">
        <v>192</v>
      </c>
    </row>
    <row r="140" spans="1:38" x14ac:dyDescent="0.2">
      <c r="A140" s="231">
        <v>128</v>
      </c>
      <c r="B140" s="81" t="s">
        <v>270</v>
      </c>
      <c r="C140" s="189" t="s">
        <v>574</v>
      </c>
      <c r="D140" s="143">
        <v>18</v>
      </c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4">
        <v>84</v>
      </c>
      <c r="V140" s="146"/>
      <c r="W140" s="146"/>
      <c r="X140" s="146"/>
      <c r="Y140" s="146"/>
      <c r="Z140" s="146"/>
      <c r="AA140" s="146"/>
      <c r="AB140" s="146"/>
      <c r="AC140" s="146"/>
      <c r="AD140" s="146"/>
      <c r="AE140" s="146"/>
      <c r="AF140" s="146"/>
      <c r="AG140" s="146"/>
      <c r="AH140" s="146"/>
      <c r="AI140" s="292">
        <f t="shared" si="2"/>
        <v>102</v>
      </c>
      <c r="AJ140" s="295">
        <v>29</v>
      </c>
      <c r="AK140" s="384">
        <f t="shared" si="3"/>
        <v>1.6111111111111112</v>
      </c>
      <c r="AL140" s="110" t="s">
        <v>192</v>
      </c>
    </row>
    <row r="141" spans="1:38" x14ac:dyDescent="0.2">
      <c r="A141" s="231">
        <v>129</v>
      </c>
      <c r="B141" s="81" t="s">
        <v>270</v>
      </c>
      <c r="C141" s="39" t="s">
        <v>237</v>
      </c>
      <c r="D141" s="143">
        <v>45</v>
      </c>
      <c r="E141" s="146"/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>
        <v>30</v>
      </c>
      <c r="V141" s="146"/>
      <c r="W141" s="146"/>
      <c r="X141" s="146"/>
      <c r="Y141" s="146"/>
      <c r="Z141" s="146"/>
      <c r="AA141" s="146"/>
      <c r="AB141" s="146"/>
      <c r="AC141" s="146"/>
      <c r="AD141" s="146"/>
      <c r="AE141" s="146"/>
      <c r="AF141" s="146"/>
      <c r="AG141" s="146"/>
      <c r="AH141" s="146"/>
      <c r="AI141" s="292">
        <f t="shared" si="2"/>
        <v>75</v>
      </c>
      <c r="AJ141" s="295">
        <v>32</v>
      </c>
      <c r="AK141" s="384">
        <f t="shared" ref="AK141:AK168" si="4">+AJ141/D141</f>
        <v>0.71111111111111114</v>
      </c>
      <c r="AL141" s="110" t="s">
        <v>194</v>
      </c>
    </row>
    <row r="142" spans="1:38" x14ac:dyDescent="0.2">
      <c r="A142" s="231">
        <v>130</v>
      </c>
      <c r="B142" s="81" t="s">
        <v>270</v>
      </c>
      <c r="C142" s="39" t="s">
        <v>471</v>
      </c>
      <c r="D142" s="143">
        <v>150</v>
      </c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146"/>
      <c r="AI142" s="292">
        <f t="shared" si="2"/>
        <v>150</v>
      </c>
      <c r="AJ142" s="295">
        <v>142</v>
      </c>
      <c r="AK142" s="384">
        <f t="shared" si="4"/>
        <v>0.94666666666666666</v>
      </c>
      <c r="AL142" s="110" t="s">
        <v>194</v>
      </c>
    </row>
    <row r="143" spans="1:38" x14ac:dyDescent="0.2">
      <c r="A143" s="231">
        <v>131</v>
      </c>
      <c r="B143" s="81" t="s">
        <v>270</v>
      </c>
      <c r="C143" s="34" t="s">
        <v>472</v>
      </c>
      <c r="D143" s="143">
        <v>150</v>
      </c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292">
        <f t="shared" si="2"/>
        <v>150</v>
      </c>
      <c r="AJ143" s="295">
        <v>91</v>
      </c>
      <c r="AK143" s="384">
        <f t="shared" si="4"/>
        <v>0.60666666666666669</v>
      </c>
      <c r="AL143" s="110" t="s">
        <v>220</v>
      </c>
    </row>
    <row r="144" spans="1:38" x14ac:dyDescent="0.2">
      <c r="A144" s="231">
        <v>132</v>
      </c>
      <c r="B144" s="81" t="s">
        <v>270</v>
      </c>
      <c r="C144" s="120" t="s">
        <v>260</v>
      </c>
      <c r="D144" s="143">
        <v>12</v>
      </c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4">
        <v>36</v>
      </c>
      <c r="V144" s="144"/>
      <c r="W144" s="144"/>
      <c r="X144" s="144">
        <v>24</v>
      </c>
      <c r="Y144" s="146"/>
      <c r="Z144" s="146"/>
      <c r="AA144" s="430" t="s">
        <v>577</v>
      </c>
      <c r="AB144" s="428"/>
      <c r="AC144" s="428"/>
      <c r="AD144" s="428"/>
      <c r="AE144" s="428"/>
      <c r="AF144" s="428"/>
      <c r="AG144" s="431"/>
      <c r="AH144" s="146"/>
      <c r="AI144" s="292">
        <f t="shared" si="2"/>
        <v>72</v>
      </c>
      <c r="AJ144" s="295">
        <v>42</v>
      </c>
      <c r="AK144" s="384">
        <f t="shared" si="4"/>
        <v>3.5</v>
      </c>
      <c r="AL144" s="110" t="s">
        <v>195</v>
      </c>
    </row>
    <row r="145" spans="1:38" x14ac:dyDescent="0.2">
      <c r="A145" s="231">
        <v>133</v>
      </c>
      <c r="B145" s="81" t="s">
        <v>270</v>
      </c>
      <c r="C145" s="120" t="s">
        <v>457</v>
      </c>
      <c r="D145" s="143">
        <v>6</v>
      </c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2">
        <v>60</v>
      </c>
      <c r="V145" s="144"/>
      <c r="W145" s="144"/>
      <c r="X145" s="144">
        <f>7*12</f>
        <v>84</v>
      </c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146"/>
      <c r="AI145" s="292">
        <f t="shared" si="2"/>
        <v>150</v>
      </c>
      <c r="AJ145" s="295"/>
      <c r="AK145" s="384">
        <f t="shared" si="4"/>
        <v>0</v>
      </c>
      <c r="AL145" s="110" t="s">
        <v>195</v>
      </c>
    </row>
    <row r="146" spans="1:38" x14ac:dyDescent="0.2">
      <c r="A146" s="231">
        <v>134</v>
      </c>
      <c r="B146" s="81" t="s">
        <v>270</v>
      </c>
      <c r="C146" s="120" t="s">
        <v>352</v>
      </c>
      <c r="D146" s="143">
        <v>12</v>
      </c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2">
        <v>78</v>
      </c>
      <c r="V146" s="144"/>
      <c r="W146" s="144"/>
      <c r="X146" s="144">
        <v>60</v>
      </c>
      <c r="Y146" s="146"/>
      <c r="Z146" s="146"/>
      <c r="AA146" s="146"/>
      <c r="AB146" s="146"/>
      <c r="AC146" s="146"/>
      <c r="AD146" s="146"/>
      <c r="AE146" s="146"/>
      <c r="AF146" s="146"/>
      <c r="AG146" s="146"/>
      <c r="AH146" s="146"/>
      <c r="AI146" s="292">
        <f t="shared" si="2"/>
        <v>150</v>
      </c>
      <c r="AJ146" s="295"/>
      <c r="AK146" s="384">
        <f t="shared" si="4"/>
        <v>0</v>
      </c>
      <c r="AL146" s="110" t="s">
        <v>195</v>
      </c>
    </row>
    <row r="147" spans="1:38" x14ac:dyDescent="0.2">
      <c r="A147" s="231">
        <v>135</v>
      </c>
      <c r="B147" s="81" t="s">
        <v>270</v>
      </c>
      <c r="C147" s="120" t="s">
        <v>455</v>
      </c>
      <c r="D147" s="143">
        <v>18</v>
      </c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46"/>
      <c r="U147" s="144">
        <v>48</v>
      </c>
      <c r="V147" s="144"/>
      <c r="W147" s="144"/>
      <c r="X147" s="144">
        <v>84</v>
      </c>
      <c r="Y147" s="146"/>
      <c r="Z147" s="146"/>
      <c r="AA147" s="146"/>
      <c r="AB147" s="146"/>
      <c r="AC147" s="146"/>
      <c r="AD147" s="146"/>
      <c r="AE147" s="146"/>
      <c r="AF147" s="146"/>
      <c r="AG147" s="146"/>
      <c r="AH147" s="146"/>
      <c r="AI147" s="292">
        <f t="shared" si="2"/>
        <v>150</v>
      </c>
      <c r="AJ147" s="295">
        <v>66</v>
      </c>
      <c r="AK147" s="384">
        <f t="shared" si="4"/>
        <v>3.6666666666666665</v>
      </c>
      <c r="AL147" s="110" t="s">
        <v>195</v>
      </c>
    </row>
    <row r="148" spans="1:38" x14ac:dyDescent="0.2">
      <c r="A148" s="231">
        <v>136</v>
      </c>
      <c r="B148" s="81" t="s">
        <v>270</v>
      </c>
      <c r="C148" s="189" t="s">
        <v>575</v>
      </c>
      <c r="D148" s="223">
        <v>6</v>
      </c>
      <c r="E148" s="146"/>
      <c r="F148" s="146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  <c r="Q148" s="146"/>
      <c r="R148" s="146"/>
      <c r="S148" s="146"/>
      <c r="T148" s="146"/>
      <c r="U148" s="142">
        <f>18*6</f>
        <v>108</v>
      </c>
      <c r="V148" s="142"/>
      <c r="W148" s="142"/>
      <c r="X148" s="142">
        <v>36</v>
      </c>
      <c r="Y148" s="146"/>
      <c r="Z148" s="146"/>
      <c r="AA148" s="146"/>
      <c r="AB148" s="146"/>
      <c r="AC148" s="146"/>
      <c r="AD148" s="146"/>
      <c r="AE148" s="146"/>
      <c r="AF148" s="146"/>
      <c r="AG148" s="146"/>
      <c r="AH148" s="146"/>
      <c r="AI148" s="292">
        <f t="shared" si="2"/>
        <v>150</v>
      </c>
      <c r="AJ148" s="295"/>
      <c r="AK148" s="384">
        <f t="shared" si="4"/>
        <v>0</v>
      </c>
      <c r="AL148" s="110" t="s">
        <v>195</v>
      </c>
    </row>
    <row r="149" spans="1:38" x14ac:dyDescent="0.2">
      <c r="A149" s="231">
        <v>137</v>
      </c>
      <c r="B149" s="81" t="s">
        <v>270</v>
      </c>
      <c r="C149" s="305" t="s">
        <v>528</v>
      </c>
      <c r="D149" s="143">
        <f>12*6</f>
        <v>72</v>
      </c>
      <c r="E149" s="146"/>
      <c r="F149" s="146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  <c r="Q149" s="146"/>
      <c r="R149" s="146"/>
      <c r="S149" s="146"/>
      <c r="T149" s="146"/>
      <c r="U149" s="144"/>
      <c r="V149" s="144"/>
      <c r="W149" s="144"/>
      <c r="X149" s="144"/>
      <c r="Y149" s="146"/>
      <c r="Z149" s="146"/>
      <c r="AA149" s="146"/>
      <c r="AB149" s="146"/>
      <c r="AC149" s="146"/>
      <c r="AD149" s="146"/>
      <c r="AE149" s="146"/>
      <c r="AF149" s="146"/>
      <c r="AG149" s="146"/>
      <c r="AH149" s="146"/>
      <c r="AI149" s="292">
        <f t="shared" si="2"/>
        <v>72</v>
      </c>
      <c r="AJ149" s="295">
        <v>244</v>
      </c>
      <c r="AK149" s="384">
        <f t="shared" si="4"/>
        <v>3.3888888888888888</v>
      </c>
      <c r="AL149" s="110" t="s">
        <v>195</v>
      </c>
    </row>
    <row r="150" spans="1:38" x14ac:dyDescent="0.2">
      <c r="A150" s="231">
        <v>138</v>
      </c>
      <c r="B150" s="81" t="s">
        <v>270</v>
      </c>
      <c r="C150" s="189" t="s">
        <v>576</v>
      </c>
      <c r="D150" s="143">
        <v>6</v>
      </c>
      <c r="E150" s="146"/>
      <c r="F150" s="146"/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146"/>
      <c r="T150" s="146"/>
      <c r="U150" s="144">
        <v>36</v>
      </c>
      <c r="V150" s="144"/>
      <c r="W150" s="144"/>
      <c r="X150" s="144">
        <v>72</v>
      </c>
      <c r="Y150" s="146"/>
      <c r="Z150" s="146"/>
      <c r="AA150" s="146"/>
      <c r="AB150" s="146"/>
      <c r="AC150" s="146"/>
      <c r="AD150" s="146"/>
      <c r="AE150" s="146"/>
      <c r="AF150" s="146"/>
      <c r="AG150" s="146"/>
      <c r="AH150" s="146"/>
      <c r="AI150" s="292">
        <f t="shared" si="2"/>
        <v>114</v>
      </c>
      <c r="AJ150" s="295">
        <v>35</v>
      </c>
      <c r="AK150" s="384">
        <f t="shared" si="4"/>
        <v>5.833333333333333</v>
      </c>
      <c r="AL150" s="110" t="s">
        <v>195</v>
      </c>
    </row>
    <row r="151" spans="1:38" x14ac:dyDescent="0.2">
      <c r="A151" s="231">
        <v>139</v>
      </c>
      <c r="B151" s="81" t="s">
        <v>270</v>
      </c>
      <c r="C151" s="120" t="s">
        <v>261</v>
      </c>
      <c r="D151" s="143"/>
      <c r="E151" s="146"/>
      <c r="F151" s="146"/>
      <c r="G151" s="430" t="s">
        <v>367</v>
      </c>
      <c r="H151" s="428"/>
      <c r="I151" s="428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8"/>
      <c r="AC151" s="428"/>
      <c r="AD151" s="428"/>
      <c r="AE151" s="428"/>
      <c r="AF151" s="431"/>
      <c r="AG151" s="146"/>
      <c r="AH151" s="146"/>
      <c r="AI151" s="292">
        <f t="shared" si="2"/>
        <v>0</v>
      </c>
      <c r="AJ151" s="295"/>
      <c r="AK151" s="384" t="e">
        <f t="shared" si="4"/>
        <v>#DIV/0!</v>
      </c>
      <c r="AL151" s="110" t="s">
        <v>195</v>
      </c>
    </row>
    <row r="152" spans="1:38" x14ac:dyDescent="0.2">
      <c r="A152" s="231">
        <v>140</v>
      </c>
      <c r="B152" s="81" t="s">
        <v>270</v>
      </c>
      <c r="C152" s="189" t="s">
        <v>474</v>
      </c>
      <c r="D152" s="223">
        <v>150</v>
      </c>
      <c r="E152" s="146"/>
      <c r="F152" s="146"/>
      <c r="G152" s="146"/>
      <c r="H152" s="146"/>
      <c r="I152" s="146"/>
      <c r="J152" s="146"/>
      <c r="K152" s="146"/>
      <c r="L152" s="146"/>
      <c r="M152" s="146"/>
      <c r="N152" s="146"/>
      <c r="O152" s="146"/>
      <c r="P152" s="146"/>
      <c r="Q152" s="146"/>
      <c r="R152" s="146"/>
      <c r="S152" s="146"/>
      <c r="T152" s="146"/>
      <c r="U152" s="146"/>
      <c r="V152" s="146"/>
      <c r="W152" s="146"/>
      <c r="X152" s="146"/>
      <c r="Y152" s="146"/>
      <c r="Z152" s="146"/>
      <c r="AA152" s="146"/>
      <c r="AB152" s="146"/>
      <c r="AC152" s="146"/>
      <c r="AD152" s="146"/>
      <c r="AE152" s="146"/>
      <c r="AF152" s="146"/>
      <c r="AG152" s="146"/>
      <c r="AH152" s="146"/>
      <c r="AI152" s="292">
        <f t="shared" si="2"/>
        <v>150</v>
      </c>
      <c r="AJ152" s="295">
        <v>128</v>
      </c>
      <c r="AK152" s="384">
        <f t="shared" si="4"/>
        <v>0.85333333333333339</v>
      </c>
      <c r="AL152" s="110" t="s">
        <v>197</v>
      </c>
    </row>
    <row r="153" spans="1:38" x14ac:dyDescent="0.2">
      <c r="A153" s="231">
        <v>141</v>
      </c>
      <c r="B153" s="81" t="s">
        <v>270</v>
      </c>
      <c r="C153" s="120" t="s">
        <v>527</v>
      </c>
      <c r="D153" s="143">
        <v>150</v>
      </c>
      <c r="E153" s="146"/>
      <c r="F153" s="146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  <c r="Q153" s="146"/>
      <c r="R153" s="146"/>
      <c r="S153" s="146"/>
      <c r="T153" s="146"/>
      <c r="U153" s="146"/>
      <c r="V153" s="146"/>
      <c r="W153" s="146"/>
      <c r="X153" s="146"/>
      <c r="Y153" s="146"/>
      <c r="Z153" s="146"/>
      <c r="AA153" s="146"/>
      <c r="AB153" s="146"/>
      <c r="AC153" s="146"/>
      <c r="AD153" s="146"/>
      <c r="AE153" s="146"/>
      <c r="AF153" s="146"/>
      <c r="AG153" s="146"/>
      <c r="AH153" s="146"/>
      <c r="AI153" s="292">
        <f t="shared" si="2"/>
        <v>150</v>
      </c>
      <c r="AJ153" s="295">
        <v>278</v>
      </c>
      <c r="AK153" s="384">
        <f t="shared" si="4"/>
        <v>1.8533333333333333</v>
      </c>
      <c r="AL153" s="110" t="s">
        <v>196</v>
      </c>
    </row>
    <row r="154" spans="1:38" x14ac:dyDescent="0.2">
      <c r="A154" s="231">
        <v>142</v>
      </c>
      <c r="B154" s="81" t="s">
        <v>270</v>
      </c>
      <c r="C154" s="38" t="s">
        <v>222</v>
      </c>
      <c r="D154" s="147">
        <v>54</v>
      </c>
      <c r="E154" s="146"/>
      <c r="F154" s="146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4">
        <v>10</v>
      </c>
      <c r="T154" s="144"/>
      <c r="U154" s="144">
        <v>20</v>
      </c>
      <c r="V154" s="144"/>
      <c r="W154" s="144">
        <v>42</v>
      </c>
      <c r="X154" s="144">
        <v>24</v>
      </c>
      <c r="Y154" s="146"/>
      <c r="Z154" s="146"/>
      <c r="AA154" s="146"/>
      <c r="AB154" s="146"/>
      <c r="AC154" s="146"/>
      <c r="AD154" s="146"/>
      <c r="AE154" s="146"/>
      <c r="AF154" s="146"/>
      <c r="AG154" s="146"/>
      <c r="AH154" s="146"/>
      <c r="AI154" s="292">
        <f t="shared" si="2"/>
        <v>150</v>
      </c>
      <c r="AJ154" s="295">
        <v>103</v>
      </c>
      <c r="AK154" s="384">
        <f t="shared" si="4"/>
        <v>1.9074074074074074</v>
      </c>
      <c r="AL154" s="110" t="s">
        <v>198</v>
      </c>
    </row>
    <row r="155" spans="1:38" x14ac:dyDescent="0.2">
      <c r="A155" s="231">
        <v>143</v>
      </c>
      <c r="B155" s="81" t="s">
        <v>270</v>
      </c>
      <c r="C155" s="34" t="s">
        <v>356</v>
      </c>
      <c r="D155" s="147">
        <v>45</v>
      </c>
      <c r="E155" s="146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4">
        <v>10</v>
      </c>
      <c r="T155" s="144"/>
      <c r="U155" s="144">
        <v>30</v>
      </c>
      <c r="V155" s="144"/>
      <c r="W155" s="144">
        <v>46</v>
      </c>
      <c r="X155" s="144">
        <v>19</v>
      </c>
      <c r="Y155" s="146"/>
      <c r="Z155" s="146"/>
      <c r="AA155" s="146"/>
      <c r="AB155" s="146"/>
      <c r="AC155" s="146"/>
      <c r="AD155" s="146"/>
      <c r="AE155" s="146"/>
      <c r="AF155" s="146"/>
      <c r="AG155" s="146"/>
      <c r="AH155" s="146"/>
      <c r="AI155" s="292">
        <f t="shared" si="2"/>
        <v>150</v>
      </c>
      <c r="AJ155" s="295">
        <v>177</v>
      </c>
      <c r="AK155" s="384">
        <f t="shared" si="4"/>
        <v>3.9333333333333331</v>
      </c>
      <c r="AL155" s="110" t="s">
        <v>198</v>
      </c>
    </row>
    <row r="156" spans="1:38" x14ac:dyDescent="0.2">
      <c r="A156" s="231">
        <v>144</v>
      </c>
      <c r="B156" s="81" t="s">
        <v>270</v>
      </c>
      <c r="C156" s="34" t="s">
        <v>357</v>
      </c>
      <c r="D156" s="147">
        <v>45</v>
      </c>
      <c r="E156" s="146"/>
      <c r="F156" s="146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146"/>
      <c r="S156" s="144">
        <v>10</v>
      </c>
      <c r="T156" s="144"/>
      <c r="U156" s="144">
        <v>30</v>
      </c>
      <c r="V156" s="144"/>
      <c r="W156" s="144">
        <v>46</v>
      </c>
      <c r="X156" s="144">
        <v>19</v>
      </c>
      <c r="Y156" s="146"/>
      <c r="Z156" s="146"/>
      <c r="AA156" s="146"/>
      <c r="AB156" s="146"/>
      <c r="AC156" s="146"/>
      <c r="AD156" s="146"/>
      <c r="AE156" s="146"/>
      <c r="AF156" s="146"/>
      <c r="AG156" s="146"/>
      <c r="AH156" s="146"/>
      <c r="AI156" s="292">
        <f t="shared" si="2"/>
        <v>150</v>
      </c>
      <c r="AJ156" s="295">
        <v>62</v>
      </c>
      <c r="AK156" s="384">
        <f t="shared" si="4"/>
        <v>1.3777777777777778</v>
      </c>
      <c r="AL156" s="110" t="s">
        <v>198</v>
      </c>
    </row>
    <row r="157" spans="1:38" x14ac:dyDescent="0.2">
      <c r="A157" s="231">
        <v>145</v>
      </c>
      <c r="B157" s="81" t="s">
        <v>270</v>
      </c>
      <c r="C157" s="34" t="s">
        <v>358</v>
      </c>
      <c r="D157" s="147">
        <v>45</v>
      </c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4">
        <v>15</v>
      </c>
      <c r="T157" s="144"/>
      <c r="U157" s="144">
        <v>25</v>
      </c>
      <c r="V157" s="144"/>
      <c r="W157" s="144">
        <v>40</v>
      </c>
      <c r="X157" s="144">
        <v>25</v>
      </c>
      <c r="Y157" s="146"/>
      <c r="Z157" s="146"/>
      <c r="AA157" s="146"/>
      <c r="AB157" s="146"/>
      <c r="AC157" s="146"/>
      <c r="AD157" s="146"/>
      <c r="AE157" s="146"/>
      <c r="AF157" s="146"/>
      <c r="AG157" s="146"/>
      <c r="AH157" s="146"/>
      <c r="AI157" s="292">
        <f t="shared" si="2"/>
        <v>150</v>
      </c>
      <c r="AJ157" s="295">
        <v>72</v>
      </c>
      <c r="AK157" s="384">
        <f t="shared" si="4"/>
        <v>1.6</v>
      </c>
      <c r="AL157" s="110" t="s">
        <v>198</v>
      </c>
    </row>
    <row r="158" spans="1:38" x14ac:dyDescent="0.2">
      <c r="A158" s="231">
        <v>146</v>
      </c>
      <c r="B158" s="81" t="s">
        <v>270</v>
      </c>
      <c r="C158" s="34" t="s">
        <v>489</v>
      </c>
      <c r="D158" s="147">
        <v>90</v>
      </c>
      <c r="E158" s="146"/>
      <c r="F158" s="146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  <c r="Q158" s="146"/>
      <c r="R158" s="146"/>
      <c r="S158" s="148"/>
      <c r="T158" s="148"/>
      <c r="U158" s="148"/>
      <c r="V158" s="148"/>
      <c r="W158" s="148">
        <v>60</v>
      </c>
      <c r="X158" s="148"/>
      <c r="Y158" s="146"/>
      <c r="Z158" s="146"/>
      <c r="AA158" s="146"/>
      <c r="AB158" s="146"/>
      <c r="AC158" s="146"/>
      <c r="AD158" s="146"/>
      <c r="AE158" s="146"/>
      <c r="AF158" s="146"/>
      <c r="AG158" s="146"/>
      <c r="AH158" s="146"/>
      <c r="AI158" s="292">
        <f t="shared" si="2"/>
        <v>150</v>
      </c>
      <c r="AJ158" s="295">
        <v>156</v>
      </c>
      <c r="AK158" s="384">
        <f t="shared" si="4"/>
        <v>1.7333333333333334</v>
      </c>
      <c r="AL158" s="110" t="s">
        <v>223</v>
      </c>
    </row>
    <row r="159" spans="1:38" x14ac:dyDescent="0.2">
      <c r="A159" s="231">
        <v>147</v>
      </c>
      <c r="B159" s="81" t="s">
        <v>270</v>
      </c>
      <c r="C159" s="34" t="s">
        <v>490</v>
      </c>
      <c r="D159" s="147">
        <v>90</v>
      </c>
      <c r="E159" s="146"/>
      <c r="F159" s="146"/>
      <c r="G159" s="146"/>
      <c r="H159" s="146"/>
      <c r="I159" s="146"/>
      <c r="J159" s="146"/>
      <c r="K159" s="146"/>
      <c r="L159" s="146"/>
      <c r="M159" s="146"/>
      <c r="N159" s="146"/>
      <c r="O159" s="146"/>
      <c r="P159" s="146"/>
      <c r="Q159" s="146"/>
      <c r="R159" s="146"/>
      <c r="S159" s="148"/>
      <c r="T159" s="148"/>
      <c r="U159" s="148"/>
      <c r="V159" s="148"/>
      <c r="W159" s="148">
        <v>60</v>
      </c>
      <c r="X159" s="148"/>
      <c r="Y159" s="146"/>
      <c r="Z159" s="146"/>
      <c r="AA159" s="146"/>
      <c r="AB159" s="146"/>
      <c r="AC159" s="146"/>
      <c r="AD159" s="146"/>
      <c r="AE159" s="146"/>
      <c r="AF159" s="146"/>
      <c r="AG159" s="146"/>
      <c r="AH159" s="146"/>
      <c r="AI159" s="292">
        <f t="shared" si="2"/>
        <v>150</v>
      </c>
      <c r="AJ159" s="295">
        <v>92</v>
      </c>
      <c r="AK159" s="384">
        <f t="shared" si="4"/>
        <v>1.0222222222222221</v>
      </c>
      <c r="AL159" s="110" t="s">
        <v>224</v>
      </c>
    </row>
    <row r="160" spans="1:38" x14ac:dyDescent="0.2">
      <c r="A160" s="231">
        <v>148</v>
      </c>
      <c r="B160" s="81" t="s">
        <v>270</v>
      </c>
      <c r="C160" s="34" t="s">
        <v>491</v>
      </c>
      <c r="D160" s="147">
        <v>90</v>
      </c>
      <c r="E160" s="146"/>
      <c r="F160" s="146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  <c r="Q160" s="146"/>
      <c r="R160" s="146"/>
      <c r="S160" s="148"/>
      <c r="T160" s="148"/>
      <c r="U160" s="148"/>
      <c r="V160" s="148"/>
      <c r="W160" s="148">
        <v>60</v>
      </c>
      <c r="X160" s="148"/>
      <c r="Y160" s="146"/>
      <c r="Z160" s="146"/>
      <c r="AA160" s="146"/>
      <c r="AB160" s="146"/>
      <c r="AC160" s="146"/>
      <c r="AD160" s="146"/>
      <c r="AE160" s="146"/>
      <c r="AF160" s="146"/>
      <c r="AG160" s="146"/>
      <c r="AH160" s="146"/>
      <c r="AI160" s="292">
        <f t="shared" si="2"/>
        <v>150</v>
      </c>
      <c r="AJ160" s="295">
        <v>146</v>
      </c>
      <c r="AK160" s="384">
        <f t="shared" si="4"/>
        <v>1.6222222222222222</v>
      </c>
      <c r="AL160" s="110" t="s">
        <v>225</v>
      </c>
    </row>
    <row r="161" spans="1:38" x14ac:dyDescent="0.2">
      <c r="A161" s="231">
        <v>149</v>
      </c>
      <c r="B161" s="81" t="s">
        <v>270</v>
      </c>
      <c r="C161" s="34" t="s">
        <v>446</v>
      </c>
      <c r="D161" s="143">
        <v>50</v>
      </c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  <c r="R161" s="146"/>
      <c r="S161" s="146"/>
      <c r="T161" s="146"/>
      <c r="U161" s="144">
        <v>40</v>
      </c>
      <c r="V161" s="144"/>
      <c r="W161" s="144">
        <v>60</v>
      </c>
      <c r="X161" s="146"/>
      <c r="Y161" s="146"/>
      <c r="Z161" s="146"/>
      <c r="AA161" s="146"/>
      <c r="AB161" s="146"/>
      <c r="AC161" s="146"/>
      <c r="AD161" s="146"/>
      <c r="AE161" s="146"/>
      <c r="AF161" s="146"/>
      <c r="AG161" s="146"/>
      <c r="AH161" s="146"/>
      <c r="AI161" s="292">
        <f t="shared" si="2"/>
        <v>150</v>
      </c>
      <c r="AJ161" s="295">
        <v>209</v>
      </c>
      <c r="AK161" s="384">
        <f t="shared" si="4"/>
        <v>4.18</v>
      </c>
      <c r="AL161" s="110" t="s">
        <v>202</v>
      </c>
    </row>
    <row r="162" spans="1:38" x14ac:dyDescent="0.2">
      <c r="A162" s="231">
        <v>150</v>
      </c>
      <c r="B162" s="81" t="s">
        <v>270</v>
      </c>
      <c r="C162" s="34" t="s">
        <v>492</v>
      </c>
      <c r="D162" s="143">
        <v>40</v>
      </c>
      <c r="E162" s="146"/>
      <c r="F162" s="146"/>
      <c r="G162" s="146"/>
      <c r="H162" s="146"/>
      <c r="I162" s="146"/>
      <c r="J162" s="146"/>
      <c r="K162" s="146"/>
      <c r="L162" s="146"/>
      <c r="M162" s="146"/>
      <c r="N162" s="146"/>
      <c r="O162" s="146"/>
      <c r="P162" s="146"/>
      <c r="Q162" s="146"/>
      <c r="R162" s="146"/>
      <c r="S162" s="146"/>
      <c r="T162" s="146"/>
      <c r="U162" s="144">
        <v>60</v>
      </c>
      <c r="V162" s="144"/>
      <c r="W162" s="144">
        <v>50</v>
      </c>
      <c r="X162" s="146"/>
      <c r="Y162" s="146"/>
      <c r="Z162" s="146"/>
      <c r="AA162" s="146"/>
      <c r="AB162" s="146"/>
      <c r="AC162" s="146"/>
      <c r="AD162" s="146"/>
      <c r="AE162" s="146"/>
      <c r="AF162" s="146"/>
      <c r="AG162" s="146"/>
      <c r="AH162" s="146"/>
      <c r="AI162" s="292">
        <f t="shared" si="2"/>
        <v>150</v>
      </c>
      <c r="AJ162" s="295">
        <v>168</v>
      </c>
      <c r="AK162" s="384">
        <f t="shared" si="4"/>
        <v>4.2</v>
      </c>
      <c r="AL162" s="110" t="s">
        <v>202</v>
      </c>
    </row>
    <row r="163" spans="1:38" x14ac:dyDescent="0.2">
      <c r="A163" s="231">
        <v>151</v>
      </c>
      <c r="B163" s="81" t="s">
        <v>270</v>
      </c>
      <c r="C163" s="386" t="s">
        <v>363</v>
      </c>
      <c r="D163" s="143">
        <v>60</v>
      </c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146"/>
      <c r="S163" s="146"/>
      <c r="T163" s="146"/>
      <c r="U163" s="144">
        <v>50</v>
      </c>
      <c r="V163" s="144"/>
      <c r="W163" s="144">
        <v>40</v>
      </c>
      <c r="X163" s="146"/>
      <c r="Y163" s="146"/>
      <c r="Z163" s="146"/>
      <c r="AA163" s="146"/>
      <c r="AB163" s="146"/>
      <c r="AC163" s="146"/>
      <c r="AD163" s="146"/>
      <c r="AE163" s="146"/>
      <c r="AF163" s="146"/>
      <c r="AG163" s="146"/>
      <c r="AH163" s="146"/>
      <c r="AI163" s="292">
        <f t="shared" si="2"/>
        <v>150</v>
      </c>
      <c r="AJ163" s="295">
        <v>171</v>
      </c>
      <c r="AK163" s="384">
        <f t="shared" si="4"/>
        <v>2.85</v>
      </c>
      <c r="AL163" s="110" t="s">
        <v>202</v>
      </c>
    </row>
    <row r="164" spans="1:38" x14ac:dyDescent="0.2">
      <c r="A164" s="231">
        <v>152</v>
      </c>
      <c r="B164" s="81" t="s">
        <v>270</v>
      </c>
      <c r="C164" s="315" t="s">
        <v>366</v>
      </c>
      <c r="D164" s="145">
        <v>18</v>
      </c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>
        <v>18</v>
      </c>
      <c r="V164" s="146"/>
      <c r="W164" s="146">
        <v>24</v>
      </c>
      <c r="X164" s="146">
        <v>12</v>
      </c>
      <c r="Y164" s="146"/>
      <c r="Z164" s="146"/>
      <c r="AA164" s="146"/>
      <c r="AB164" s="146"/>
      <c r="AC164" s="146"/>
      <c r="AD164" s="146"/>
      <c r="AE164" s="146"/>
      <c r="AF164" s="146"/>
      <c r="AG164" s="146"/>
      <c r="AH164" s="146">
        <v>6</v>
      </c>
      <c r="AI164" s="292">
        <f t="shared" si="2"/>
        <v>78</v>
      </c>
      <c r="AJ164" s="295">
        <v>93</v>
      </c>
      <c r="AK164" s="384">
        <f t="shared" si="4"/>
        <v>5.166666666666667</v>
      </c>
      <c r="AL164" s="110" t="s">
        <v>203</v>
      </c>
    </row>
    <row r="165" spans="1:38" x14ac:dyDescent="0.2">
      <c r="A165" s="231">
        <v>153</v>
      </c>
      <c r="B165" s="81" t="s">
        <v>270</v>
      </c>
      <c r="C165" s="315" t="s">
        <v>365</v>
      </c>
      <c r="D165" s="145">
        <v>36</v>
      </c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46"/>
      <c r="T165" s="146"/>
      <c r="U165" s="146">
        <v>24</v>
      </c>
      <c r="V165" s="146"/>
      <c r="W165" s="146">
        <v>36</v>
      </c>
      <c r="X165" s="146">
        <v>24</v>
      </c>
      <c r="Y165" s="146"/>
      <c r="Z165" s="146"/>
      <c r="AA165" s="146"/>
      <c r="AB165" s="146"/>
      <c r="AC165" s="146"/>
      <c r="AD165" s="146"/>
      <c r="AE165" s="146">
        <v>18</v>
      </c>
      <c r="AF165" s="146"/>
      <c r="AG165" s="146"/>
      <c r="AH165" s="146">
        <v>12</v>
      </c>
      <c r="AI165" s="292">
        <f t="shared" si="2"/>
        <v>150</v>
      </c>
      <c r="AJ165" s="295">
        <v>82</v>
      </c>
      <c r="AK165" s="384">
        <f t="shared" si="4"/>
        <v>2.2777777777777777</v>
      </c>
      <c r="AL165" s="110" t="s">
        <v>203</v>
      </c>
    </row>
    <row r="166" spans="1:38" x14ac:dyDescent="0.2">
      <c r="A166" s="231">
        <v>154</v>
      </c>
      <c r="B166" s="81" t="s">
        <v>270</v>
      </c>
      <c r="C166" s="315" t="s">
        <v>226</v>
      </c>
      <c r="D166" s="145"/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/>
      <c r="V166" s="146"/>
      <c r="W166" s="146"/>
      <c r="X166" s="146"/>
      <c r="Y166" s="146"/>
      <c r="Z166" s="146"/>
      <c r="AA166" s="146"/>
      <c r="AB166" s="146"/>
      <c r="AC166" s="146"/>
      <c r="AD166" s="146"/>
      <c r="AE166" s="146">
        <v>132</v>
      </c>
      <c r="AF166" s="146"/>
      <c r="AG166" s="146"/>
      <c r="AH166" s="146">
        <v>18</v>
      </c>
      <c r="AI166" s="292">
        <f t="shared" si="2"/>
        <v>150</v>
      </c>
      <c r="AJ166" s="295">
        <v>23</v>
      </c>
      <c r="AK166" s="384" t="e">
        <f t="shared" si="4"/>
        <v>#DIV/0!</v>
      </c>
      <c r="AL166" s="110" t="s">
        <v>203</v>
      </c>
    </row>
    <row r="167" spans="1:38" x14ac:dyDescent="0.2">
      <c r="A167" s="231">
        <v>155</v>
      </c>
      <c r="B167" s="81" t="s">
        <v>270</v>
      </c>
      <c r="C167" s="305" t="s">
        <v>368</v>
      </c>
      <c r="D167" s="145">
        <v>90</v>
      </c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>
        <v>60</v>
      </c>
      <c r="V167" s="146"/>
      <c r="W167" s="146"/>
      <c r="X167" s="146"/>
      <c r="Y167" s="146"/>
      <c r="Z167" s="146"/>
      <c r="AA167" s="146"/>
      <c r="AB167" s="146"/>
      <c r="AC167" s="146"/>
      <c r="AD167" s="146"/>
      <c r="AE167" s="146"/>
      <c r="AF167" s="146"/>
      <c r="AG167" s="146"/>
      <c r="AH167" s="146"/>
      <c r="AI167" s="292">
        <f t="shared" si="2"/>
        <v>150</v>
      </c>
      <c r="AJ167" s="295">
        <v>95</v>
      </c>
      <c r="AK167" s="384">
        <f t="shared" si="4"/>
        <v>1.0555555555555556</v>
      </c>
      <c r="AL167" s="110" t="s">
        <v>238</v>
      </c>
    </row>
    <row r="168" spans="1:38" ht="13.5" thickBot="1" x14ac:dyDescent="0.25">
      <c r="A168" s="231">
        <v>156</v>
      </c>
      <c r="B168" s="81" t="s">
        <v>270</v>
      </c>
      <c r="C168" s="34" t="s">
        <v>529</v>
      </c>
      <c r="D168" s="145">
        <v>90</v>
      </c>
      <c r="E168" s="146"/>
      <c r="F168" s="146"/>
      <c r="G168" s="146"/>
      <c r="H168" s="146"/>
      <c r="I168" s="146"/>
      <c r="J168" s="146"/>
      <c r="K168" s="146"/>
      <c r="L168" s="146"/>
      <c r="M168" s="146"/>
      <c r="N168" s="146"/>
      <c r="O168" s="146"/>
      <c r="P168" s="146"/>
      <c r="Q168" s="146"/>
      <c r="R168" s="146"/>
      <c r="S168" s="146"/>
      <c r="T168" s="146"/>
      <c r="U168" s="146">
        <v>60</v>
      </c>
      <c r="V168" s="146"/>
      <c r="W168" s="146"/>
      <c r="X168" s="146"/>
      <c r="Y168" s="146"/>
      <c r="Z168" s="146"/>
      <c r="AA168" s="146"/>
      <c r="AB168" s="146"/>
      <c r="AC168" s="146"/>
      <c r="AD168" s="146"/>
      <c r="AE168" s="146"/>
      <c r="AF168" s="146"/>
      <c r="AG168" s="146"/>
      <c r="AH168" s="146"/>
      <c r="AI168" s="292">
        <f t="shared" si="2"/>
        <v>150</v>
      </c>
      <c r="AJ168" s="295">
        <v>197</v>
      </c>
      <c r="AK168" s="384">
        <f t="shared" si="4"/>
        <v>2.1888888888888891</v>
      </c>
      <c r="AL168" s="110" t="s">
        <v>238</v>
      </c>
    </row>
    <row r="169" spans="1:38" ht="15.75" customHeight="1" thickBot="1" x14ac:dyDescent="0.25">
      <c r="A169" s="413" t="s">
        <v>2</v>
      </c>
      <c r="B169" s="414"/>
      <c r="C169" s="415"/>
      <c r="D169" s="190">
        <f>SUM(D13:D168)</f>
        <v>3910</v>
      </c>
      <c r="E169" s="190">
        <f>SUM(E13:E168)</f>
        <v>0</v>
      </c>
      <c r="F169" s="190">
        <f>SUM(F13:F168)</f>
        <v>0</v>
      </c>
      <c r="G169" s="190">
        <f>SUM(G13:G168)</f>
        <v>176</v>
      </c>
      <c r="H169" s="190">
        <f>SUM(H13:H168)</f>
        <v>0</v>
      </c>
      <c r="I169" s="190">
        <f>SUM(I13:I168)</f>
        <v>36</v>
      </c>
      <c r="J169" s="190">
        <f>SUM(J13:J168)</f>
        <v>0</v>
      </c>
      <c r="K169" s="190">
        <f>SUM(K13:K168)</f>
        <v>0</v>
      </c>
      <c r="L169" s="190">
        <f>SUM(L13:L168)</f>
        <v>292</v>
      </c>
      <c r="M169" s="190">
        <f>SUM(M13:M168)</f>
        <v>0</v>
      </c>
      <c r="N169" s="190">
        <f>SUM(N13:N168)</f>
        <v>0</v>
      </c>
      <c r="O169" s="190">
        <f>SUM(O13:O168)</f>
        <v>0</v>
      </c>
      <c r="P169" s="190">
        <f>SUM(P13:P168)</f>
        <v>0</v>
      </c>
      <c r="Q169" s="190">
        <f>SUM(Q13:Q168)</f>
        <v>0</v>
      </c>
      <c r="R169" s="190">
        <f>SUM(R13:R168)</f>
        <v>158</v>
      </c>
      <c r="S169" s="190">
        <f>SUM(S13:S168)</f>
        <v>1391</v>
      </c>
      <c r="T169" s="190">
        <f>SUM(T13:T168)</f>
        <v>96</v>
      </c>
      <c r="U169" s="190">
        <f>SUM(U13:U168)</f>
        <v>3801</v>
      </c>
      <c r="V169" s="190">
        <f>SUM(V13:V168)</f>
        <v>0</v>
      </c>
      <c r="W169" s="190">
        <f>SUM(W13:W168)</f>
        <v>2448</v>
      </c>
      <c r="X169" s="190">
        <f>SUM(X13:X168)</f>
        <v>5295</v>
      </c>
      <c r="Y169" s="190">
        <f>SUM(Y13:Y168)</f>
        <v>0</v>
      </c>
      <c r="Z169" s="190">
        <f>SUM(Z13:Z168)</f>
        <v>0</v>
      </c>
      <c r="AA169" s="190">
        <f>SUM(AA13:AA168)</f>
        <v>0</v>
      </c>
      <c r="AB169" s="190">
        <f>SUM(AB13:AB168)</f>
        <v>0</v>
      </c>
      <c r="AC169" s="190">
        <f>SUM(AC13:AC168)</f>
        <v>0</v>
      </c>
      <c r="AD169" s="190">
        <f>SUM(AD13:AD168)</f>
        <v>0</v>
      </c>
      <c r="AE169" s="190">
        <f>SUM(AE13:AE168)</f>
        <v>318</v>
      </c>
      <c r="AF169" s="190">
        <f>SUM(AF13:AF168)</f>
        <v>12</v>
      </c>
      <c r="AG169" s="190">
        <f>SUM(AG13:AG168)</f>
        <v>864</v>
      </c>
      <c r="AH169" s="190">
        <f>SUM(AH13:AH168)</f>
        <v>240</v>
      </c>
      <c r="AI169" s="382">
        <f t="shared" si="2"/>
        <v>19037</v>
      </c>
      <c r="AJ169" s="383">
        <f>SUM(AJ13:AJ168)</f>
        <v>9494</v>
      </c>
      <c r="AK169" s="385">
        <f>+AJ169/D169</f>
        <v>2.4281329923273658</v>
      </c>
    </row>
    <row r="170" spans="1:38" x14ac:dyDescent="0.2">
      <c r="A170" s="154"/>
      <c r="B170" s="154"/>
    </row>
    <row r="171" spans="1:38" x14ac:dyDescent="0.2">
      <c r="A171" s="154"/>
      <c r="B171" s="154"/>
      <c r="C171" s="194" t="s">
        <v>18</v>
      </c>
    </row>
    <row r="172" spans="1:38" x14ac:dyDescent="0.2">
      <c r="A172" s="154"/>
      <c r="B172" s="154"/>
    </row>
    <row r="173" spans="1:38" x14ac:dyDescent="0.2">
      <c r="A173" s="154"/>
      <c r="B173" s="154"/>
    </row>
    <row r="174" spans="1:38" x14ac:dyDescent="0.2">
      <c r="A174" s="154"/>
      <c r="B174" s="154"/>
    </row>
    <row r="175" spans="1:38" x14ac:dyDescent="0.2">
      <c r="A175" s="195"/>
      <c r="B175" s="195"/>
      <c r="C175" s="196"/>
      <c r="F175" s="197"/>
      <c r="G175" s="197"/>
      <c r="H175" s="197"/>
      <c r="I175" s="197"/>
      <c r="J175" s="197"/>
      <c r="K175" s="197"/>
      <c r="L175" s="197"/>
      <c r="M175" s="197"/>
      <c r="N175" s="197"/>
      <c r="O175" s="197"/>
      <c r="P175" s="197"/>
      <c r="Q175" s="197"/>
      <c r="R175" s="197"/>
      <c r="S175" s="197"/>
      <c r="T175" s="197"/>
      <c r="U175" s="197"/>
      <c r="V175" s="197"/>
      <c r="W175" s="197"/>
      <c r="X175" s="197"/>
      <c r="AA175" s="197"/>
      <c r="AB175" s="197"/>
      <c r="AC175" s="197"/>
      <c r="AF175" s="197"/>
      <c r="AG175" s="197"/>
      <c r="AH175" s="197"/>
    </row>
    <row r="176" spans="1:38" x14ac:dyDescent="0.2">
      <c r="A176" s="156" t="s">
        <v>5</v>
      </c>
      <c r="C176" s="188"/>
      <c r="F176" s="154" t="s">
        <v>6</v>
      </c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AA176" s="163"/>
      <c r="AB176" s="163"/>
      <c r="AC176" s="163"/>
      <c r="AF176" s="163"/>
      <c r="AG176" s="163"/>
      <c r="AH176" s="163"/>
    </row>
    <row r="177" spans="1:27" x14ac:dyDescent="0.2">
      <c r="A177" s="154"/>
      <c r="B177" s="154"/>
    </row>
    <row r="178" spans="1:27" x14ac:dyDescent="0.2">
      <c r="A178" s="154"/>
      <c r="B178" s="154"/>
    </row>
    <row r="179" spans="1:27" x14ac:dyDescent="0.2">
      <c r="A179" s="154"/>
      <c r="B179" s="154"/>
    </row>
    <row r="180" spans="1:27" x14ac:dyDescent="0.2">
      <c r="A180" s="195"/>
      <c r="B180" s="195"/>
      <c r="C180" s="196"/>
    </row>
    <row r="181" spans="1:27" x14ac:dyDescent="0.2">
      <c r="A181" s="156" t="s">
        <v>4</v>
      </c>
      <c r="C181" s="188"/>
    </row>
    <row r="182" spans="1:27" x14ac:dyDescent="0.2">
      <c r="A182" s="154"/>
      <c r="B182" s="154"/>
      <c r="F182" s="198" t="s">
        <v>151</v>
      </c>
    </row>
    <row r="183" spans="1:27" x14ac:dyDescent="0.2">
      <c r="A183" s="154"/>
      <c r="B183" s="154"/>
    </row>
    <row r="184" spans="1:27" x14ac:dyDescent="0.2">
      <c r="A184" s="154"/>
      <c r="B184" s="154"/>
      <c r="D184" s="156" t="s">
        <v>19</v>
      </c>
      <c r="F184" s="156" t="s">
        <v>134</v>
      </c>
      <c r="O184" s="156" t="s">
        <v>165</v>
      </c>
      <c r="Q184" s="156" t="s">
        <v>145</v>
      </c>
      <c r="Y184" s="199" t="s">
        <v>130</v>
      </c>
      <c r="Z184" s="155" t="s">
        <v>131</v>
      </c>
    </row>
    <row r="185" spans="1:27" x14ac:dyDescent="0.2">
      <c r="A185" s="154"/>
      <c r="B185" s="154"/>
      <c r="D185" s="156" t="s">
        <v>158</v>
      </c>
      <c r="F185" s="156" t="s">
        <v>180</v>
      </c>
      <c r="O185" s="156" t="s">
        <v>53</v>
      </c>
      <c r="Q185" s="156" t="s">
        <v>54</v>
      </c>
      <c r="Y185" s="156" t="s">
        <v>122</v>
      </c>
      <c r="Z185" s="156" t="s">
        <v>123</v>
      </c>
    </row>
    <row r="186" spans="1:27" x14ac:dyDescent="0.2">
      <c r="A186" s="154"/>
      <c r="B186" s="154"/>
      <c r="D186" s="156" t="s">
        <v>20</v>
      </c>
      <c r="F186" s="156" t="s">
        <v>108</v>
      </c>
      <c r="O186" s="156" t="s">
        <v>21</v>
      </c>
      <c r="Q186" s="156" t="s">
        <v>120</v>
      </c>
      <c r="Y186" s="156" t="s">
        <v>125</v>
      </c>
      <c r="Z186" s="156" t="s">
        <v>126</v>
      </c>
      <c r="AA186" s="155"/>
    </row>
    <row r="187" spans="1:27" x14ac:dyDescent="0.2">
      <c r="A187" s="154"/>
      <c r="B187" s="154"/>
      <c r="D187" s="156" t="s">
        <v>135</v>
      </c>
      <c r="F187" s="156" t="s">
        <v>136</v>
      </c>
      <c r="O187" s="156" t="s">
        <v>29</v>
      </c>
      <c r="Q187" s="156" t="s">
        <v>30</v>
      </c>
      <c r="Y187" s="156" t="s">
        <v>127</v>
      </c>
      <c r="Z187" s="156" t="s">
        <v>128</v>
      </c>
      <c r="AA187" s="155"/>
    </row>
    <row r="188" spans="1:27" x14ac:dyDescent="0.2">
      <c r="A188" s="154"/>
      <c r="B188" s="154"/>
      <c r="D188" s="156" t="s">
        <v>107</v>
      </c>
      <c r="F188" s="156" t="s">
        <v>137</v>
      </c>
      <c r="O188" s="156" t="s">
        <v>22</v>
      </c>
      <c r="Q188" s="156" t="s">
        <v>23</v>
      </c>
      <c r="Y188" s="156" t="s">
        <v>156</v>
      </c>
      <c r="Z188" s="156" t="s">
        <v>157</v>
      </c>
    </row>
    <row r="189" spans="1:27" x14ac:dyDescent="0.2">
      <c r="A189" s="154"/>
      <c r="B189" s="154"/>
      <c r="D189" s="156" t="s">
        <v>138</v>
      </c>
      <c r="F189" s="156" t="s">
        <v>139</v>
      </c>
      <c r="O189" s="156" t="s">
        <v>146</v>
      </c>
      <c r="Q189" s="156" t="s">
        <v>149</v>
      </c>
      <c r="Y189" s="156" t="s">
        <v>166</v>
      </c>
      <c r="Z189" s="156" t="s">
        <v>167</v>
      </c>
    </row>
    <row r="190" spans="1:27" x14ac:dyDescent="0.2">
      <c r="A190" s="154"/>
      <c r="B190" s="154"/>
      <c r="D190" s="156" t="s">
        <v>140</v>
      </c>
      <c r="F190" s="156" t="s">
        <v>141</v>
      </c>
      <c r="O190" s="156" t="s">
        <v>147</v>
      </c>
      <c r="Q190" s="156" t="s">
        <v>148</v>
      </c>
      <c r="Y190" s="156" t="s">
        <v>169</v>
      </c>
      <c r="Z190" s="156" t="s">
        <v>170</v>
      </c>
    </row>
    <row r="191" spans="1:27" x14ac:dyDescent="0.2">
      <c r="A191" s="154"/>
      <c r="B191" s="154"/>
      <c r="D191" s="156" t="s">
        <v>142</v>
      </c>
      <c r="F191" s="156" t="s">
        <v>143</v>
      </c>
      <c r="O191" s="156" t="s">
        <v>25</v>
      </c>
      <c r="Q191" s="156" t="s">
        <v>28</v>
      </c>
      <c r="Y191" s="156" t="s">
        <v>172</v>
      </c>
      <c r="Z191" s="156" t="s">
        <v>173</v>
      </c>
    </row>
    <row r="192" spans="1:27" x14ac:dyDescent="0.2">
      <c r="A192" s="154"/>
      <c r="B192" s="154"/>
      <c r="D192" s="156" t="s">
        <v>115</v>
      </c>
      <c r="F192" s="156" t="s">
        <v>116</v>
      </c>
      <c r="O192" s="156" t="s">
        <v>159</v>
      </c>
      <c r="Q192" s="156" t="s">
        <v>160</v>
      </c>
    </row>
    <row r="193" spans="1:22" x14ac:dyDescent="0.2">
      <c r="A193" s="154"/>
      <c r="B193" s="154"/>
      <c r="D193" s="156" t="s">
        <v>114</v>
      </c>
      <c r="F193" s="156" t="s">
        <v>144</v>
      </c>
      <c r="O193" s="156" t="s">
        <v>26</v>
      </c>
      <c r="Q193" s="156" t="s">
        <v>150</v>
      </c>
      <c r="R193" s="416"/>
      <c r="S193" s="416"/>
      <c r="T193" s="416"/>
      <c r="U193" s="416"/>
      <c r="V193" s="416"/>
    </row>
    <row r="194" spans="1:22" x14ac:dyDescent="0.2">
      <c r="A194" s="154"/>
      <c r="B194" s="154"/>
      <c r="D194" s="156" t="s">
        <v>118</v>
      </c>
      <c r="F194" s="156" t="s">
        <v>119</v>
      </c>
      <c r="O194" s="156" t="s">
        <v>24</v>
      </c>
      <c r="Q194" s="156" t="s">
        <v>27</v>
      </c>
    </row>
    <row r="195" spans="1:22" x14ac:dyDescent="0.2">
      <c r="A195" s="154"/>
      <c r="B195" s="154"/>
      <c r="D195" s="156" t="s">
        <v>182</v>
      </c>
      <c r="F195" s="156" t="s">
        <v>184</v>
      </c>
    </row>
  </sheetData>
  <mergeCells count="37">
    <mergeCell ref="AA96:AG96"/>
    <mergeCell ref="AB97:AG97"/>
    <mergeCell ref="A169:C169"/>
    <mergeCell ref="R193:V193"/>
    <mergeCell ref="X124:AG124"/>
    <mergeCell ref="AA144:AG144"/>
    <mergeCell ref="G151:AF151"/>
    <mergeCell ref="AA87:AG87"/>
    <mergeCell ref="AB50:AH50"/>
    <mergeCell ref="AA54:AG54"/>
    <mergeCell ref="AB55:AG55"/>
    <mergeCell ref="AB56:AG56"/>
    <mergeCell ref="AB62:AH62"/>
    <mergeCell ref="AC67:AH67"/>
    <mergeCell ref="AC71:AH71"/>
    <mergeCell ref="AC75:AH75"/>
    <mergeCell ref="AA79:AG79"/>
    <mergeCell ref="AB84:AH84"/>
    <mergeCell ref="AB85:AG85"/>
    <mergeCell ref="AB47:AH47"/>
    <mergeCell ref="A9:C9"/>
    <mergeCell ref="Y9:AA9"/>
    <mergeCell ref="AC17:AH17"/>
    <mergeCell ref="AB26:AH26"/>
    <mergeCell ref="AA27:AH27"/>
    <mergeCell ref="AC30:AH30"/>
    <mergeCell ref="AC31:AH31"/>
    <mergeCell ref="AB32:AH32"/>
    <mergeCell ref="AC35:AH35"/>
    <mergeCell ref="AC39:AH39"/>
    <mergeCell ref="AC46:AH46"/>
    <mergeCell ref="A5:D5"/>
    <mergeCell ref="Y5:AA5"/>
    <mergeCell ref="A6:D6"/>
    <mergeCell ref="Y6:AA6"/>
    <mergeCell ref="A7:D7"/>
    <mergeCell ref="Y7:A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3"/>
  <dimension ref="A3:AT160"/>
  <sheetViews>
    <sheetView showGridLines="0" topLeftCell="A4" zoomScale="98" zoomScaleNormal="98" workbookViewId="0">
      <selection activeCell="S28" sqref="S28"/>
    </sheetView>
  </sheetViews>
  <sheetFormatPr baseColWidth="10" defaultColWidth="11.42578125" defaultRowHeight="15" x14ac:dyDescent="0.25"/>
  <cols>
    <col min="1" max="1" width="17.140625" style="1" customWidth="1"/>
    <col min="2" max="2" width="5.28515625" style="1" customWidth="1"/>
    <col min="3" max="3" width="31.5703125" style="1" customWidth="1"/>
    <col min="4" max="4" width="11.28515625" style="1" customWidth="1"/>
    <col min="5" max="5" width="18.140625" style="1" customWidth="1"/>
    <col min="6" max="6" width="14.7109375" style="1" customWidth="1"/>
    <col min="7" max="7" width="14.85546875" style="1" customWidth="1"/>
    <col min="8" max="9" width="7.7109375" style="1" customWidth="1"/>
    <col min="10" max="10" width="8.7109375" style="1" customWidth="1"/>
    <col min="11" max="12" width="7.7109375" style="1" customWidth="1"/>
    <col min="13" max="13" width="8.7109375" style="1" customWidth="1"/>
    <col min="14" max="15" width="7.7109375" style="1" customWidth="1"/>
    <col min="16" max="16" width="8.7109375" style="1" customWidth="1"/>
    <col min="17" max="18" width="7.7109375" style="1" customWidth="1"/>
    <col min="19" max="19" width="9.7109375" style="1" customWidth="1"/>
    <col min="20" max="21" width="7.7109375" style="1" customWidth="1"/>
    <col min="22" max="22" width="8.7109375" style="1" customWidth="1"/>
    <col min="23" max="45" width="7.7109375" style="1" customWidth="1"/>
    <col min="46" max="46" width="8.5703125" style="1" customWidth="1"/>
    <col min="47" max="16384" width="11.42578125" style="1"/>
  </cols>
  <sheetData>
    <row r="3" spans="1:46" ht="15.75" thickBot="1" x14ac:dyDescent="0.3"/>
    <row r="4" spans="1:46" ht="15.75" thickBot="1" x14ac:dyDescent="0.3">
      <c r="B4" s="2" t="s">
        <v>31</v>
      </c>
      <c r="C4" s="447"/>
      <c r="D4" s="448"/>
      <c r="E4" s="449"/>
    </row>
    <row r="6" spans="1:46" ht="18.75" x14ac:dyDescent="0.3">
      <c r="A6" s="3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8" spans="1:46" s="4" customFormat="1" ht="15" customHeight="1" x14ac:dyDescent="0.2">
      <c r="A8" s="450" t="s">
        <v>33</v>
      </c>
      <c r="B8" s="452" t="s">
        <v>34</v>
      </c>
      <c r="C8" s="452" t="s">
        <v>35</v>
      </c>
      <c r="D8" s="452" t="s">
        <v>8</v>
      </c>
      <c r="E8" s="452" t="s">
        <v>0</v>
      </c>
      <c r="F8" s="452" t="s">
        <v>36</v>
      </c>
      <c r="G8" s="454" t="s">
        <v>37</v>
      </c>
      <c r="H8" s="442">
        <v>44927</v>
      </c>
      <c r="I8" s="443"/>
      <c r="J8" s="443"/>
      <c r="K8" s="442">
        <v>44958</v>
      </c>
      <c r="L8" s="443"/>
      <c r="M8" s="443"/>
      <c r="N8" s="442">
        <v>44986</v>
      </c>
      <c r="O8" s="443"/>
      <c r="P8" s="443"/>
      <c r="Q8" s="442">
        <v>45017</v>
      </c>
      <c r="R8" s="443"/>
      <c r="S8" s="443"/>
      <c r="T8" s="442">
        <v>44317</v>
      </c>
      <c r="U8" s="443"/>
      <c r="V8" s="443"/>
      <c r="W8" s="442">
        <v>45078</v>
      </c>
      <c r="X8" s="443"/>
      <c r="Y8" s="443"/>
      <c r="Z8" s="442">
        <v>45108</v>
      </c>
      <c r="AA8" s="443"/>
      <c r="AB8" s="443"/>
      <c r="AC8" s="442">
        <v>45139</v>
      </c>
      <c r="AD8" s="443"/>
      <c r="AE8" s="443"/>
      <c r="AF8" s="442">
        <v>45170</v>
      </c>
      <c r="AG8" s="443"/>
      <c r="AH8" s="443"/>
      <c r="AI8" s="442">
        <v>45200</v>
      </c>
      <c r="AJ8" s="443"/>
      <c r="AK8" s="443"/>
      <c r="AL8" s="442">
        <v>45231</v>
      </c>
      <c r="AM8" s="443"/>
      <c r="AN8" s="443"/>
      <c r="AO8" s="442">
        <v>45261</v>
      </c>
      <c r="AP8" s="443"/>
      <c r="AQ8" s="443"/>
      <c r="AR8" s="444" t="s">
        <v>2</v>
      </c>
      <c r="AS8" s="445"/>
      <c r="AT8" s="446"/>
    </row>
    <row r="9" spans="1:46" s="4" customFormat="1" ht="80.25" thickBot="1" x14ac:dyDescent="0.25">
      <c r="A9" s="451"/>
      <c r="B9" s="453"/>
      <c r="C9" s="453"/>
      <c r="D9" s="453"/>
      <c r="E9" s="453"/>
      <c r="F9" s="453"/>
      <c r="G9" s="455"/>
      <c r="H9" s="5" t="s">
        <v>38</v>
      </c>
      <c r="I9" s="6" t="s">
        <v>39</v>
      </c>
      <c r="J9" s="7" t="s">
        <v>47</v>
      </c>
      <c r="K9" s="5" t="s">
        <v>38</v>
      </c>
      <c r="L9" s="6" t="s">
        <v>39</v>
      </c>
      <c r="M9" s="7" t="s">
        <v>48</v>
      </c>
      <c r="N9" s="5" t="s">
        <v>38</v>
      </c>
      <c r="O9" s="6" t="s">
        <v>39</v>
      </c>
      <c r="P9" s="7" t="s">
        <v>49</v>
      </c>
      <c r="Q9" s="5" t="s">
        <v>38</v>
      </c>
      <c r="R9" s="6" t="s">
        <v>39</v>
      </c>
      <c r="S9" s="7" t="s">
        <v>57</v>
      </c>
      <c r="T9" s="5" t="s">
        <v>38</v>
      </c>
      <c r="U9" s="6" t="s">
        <v>39</v>
      </c>
      <c r="V9" s="7" t="s">
        <v>40</v>
      </c>
      <c r="W9" s="5" t="s">
        <v>38</v>
      </c>
      <c r="X9" s="6" t="s">
        <v>39</v>
      </c>
      <c r="Y9" s="7" t="s">
        <v>41</v>
      </c>
      <c r="Z9" s="5" t="s">
        <v>38</v>
      </c>
      <c r="AA9" s="6" t="s">
        <v>39</v>
      </c>
      <c r="AB9" s="7" t="s">
        <v>58</v>
      </c>
      <c r="AC9" s="5" t="s">
        <v>38</v>
      </c>
      <c r="AD9" s="6" t="s">
        <v>39</v>
      </c>
      <c r="AE9" s="7" t="s">
        <v>42</v>
      </c>
      <c r="AF9" s="5" t="s">
        <v>38</v>
      </c>
      <c r="AG9" s="6" t="s">
        <v>39</v>
      </c>
      <c r="AH9" s="7" t="s">
        <v>43</v>
      </c>
      <c r="AI9" s="5" t="s">
        <v>38</v>
      </c>
      <c r="AJ9" s="6" t="s">
        <v>39</v>
      </c>
      <c r="AK9" s="7" t="s">
        <v>44</v>
      </c>
      <c r="AL9" s="5" t="s">
        <v>38</v>
      </c>
      <c r="AM9" s="6" t="s">
        <v>39</v>
      </c>
      <c r="AN9" s="7" t="s">
        <v>45</v>
      </c>
      <c r="AO9" s="5" t="s">
        <v>38</v>
      </c>
      <c r="AP9" s="6" t="s">
        <v>39</v>
      </c>
      <c r="AQ9" s="7" t="s">
        <v>46</v>
      </c>
      <c r="AR9" s="8" t="s">
        <v>38</v>
      </c>
      <c r="AS9" s="9" t="s">
        <v>39</v>
      </c>
      <c r="AT9" s="10" t="s">
        <v>50</v>
      </c>
    </row>
    <row r="10" spans="1:46" s="4" customFormat="1" ht="20.100000000000001" customHeight="1" x14ac:dyDescent="0.2">
      <c r="A10" s="26" t="s">
        <v>161</v>
      </c>
      <c r="B10" s="27">
        <v>1</v>
      </c>
      <c r="C10" s="28" t="s">
        <v>162</v>
      </c>
      <c r="D10" s="29" t="s">
        <v>163</v>
      </c>
      <c r="E10" s="28" t="s">
        <v>102</v>
      </c>
      <c r="F10" s="28" t="s">
        <v>161</v>
      </c>
      <c r="G10" s="30" t="s">
        <v>161</v>
      </c>
      <c r="H10" s="11">
        <v>3584</v>
      </c>
      <c r="I10" s="12">
        <v>1766</v>
      </c>
      <c r="J10" s="13">
        <f t="shared" ref="J10:J74" si="0">IF(OR(H10="",I10="")," ",H10/I10)</f>
        <v>2.0294450736126839</v>
      </c>
      <c r="K10" s="11">
        <v>4451</v>
      </c>
      <c r="L10" s="12">
        <v>1648</v>
      </c>
      <c r="M10" s="13">
        <f t="shared" ref="M10:M74" si="1">IF(OR(K10="",L10="")," ",K10/L10)</f>
        <v>2.7008495145631066</v>
      </c>
      <c r="N10" s="11">
        <v>4872</v>
      </c>
      <c r="O10" s="12">
        <v>1384</v>
      </c>
      <c r="P10" s="13">
        <f t="shared" ref="P10:P41" si="2">IF(OR(N10="",O10="")," ",N10/O10)</f>
        <v>3.5202312138728322</v>
      </c>
      <c r="Q10" s="11">
        <v>4725</v>
      </c>
      <c r="R10" s="12">
        <v>1322</v>
      </c>
      <c r="S10" s="13">
        <f>IF(OR(Q10="",R10="")," ",Q10/R10)</f>
        <v>3.5741301059001511</v>
      </c>
      <c r="T10" s="11">
        <v>5080</v>
      </c>
      <c r="U10" s="12">
        <v>1674</v>
      </c>
      <c r="V10" s="13">
        <f t="shared" ref="V10:V74" si="3">IF(OR(T10="",U10="")," ",T10/U10)</f>
        <v>3.0346475507765831</v>
      </c>
      <c r="W10" s="11">
        <v>4919</v>
      </c>
      <c r="X10" s="12">
        <v>1660</v>
      </c>
      <c r="Y10" s="13">
        <f t="shared" ref="Y10:Y74" si="4">IF(OR(W10="",X10="")," ",W10/X10)</f>
        <v>2.9632530120481926</v>
      </c>
      <c r="Z10" s="11">
        <v>4959</v>
      </c>
      <c r="AA10" s="12">
        <v>1532</v>
      </c>
      <c r="AB10" s="13">
        <f t="shared" ref="AB10:AB74" si="5">IF(OR(Z10="",AA10="")," ",Z10/AA10)</f>
        <v>3.2369451697127936</v>
      </c>
      <c r="AC10" s="11">
        <v>4599</v>
      </c>
      <c r="AD10" s="12">
        <v>1484</v>
      </c>
      <c r="AE10" s="13">
        <f t="shared" ref="AE10:AE74" si="6">IF(OR(AC10="",AD10="")," ",AC10/AD10)</f>
        <v>3.0990566037735849</v>
      </c>
      <c r="AF10" s="11">
        <v>5131</v>
      </c>
      <c r="AG10" s="12">
        <v>1526</v>
      </c>
      <c r="AH10" s="13">
        <f t="shared" ref="AH10:AH74" si="7">IF(OR(AF10="",AG10="")," ",AF10/AG10)</f>
        <v>3.3623853211009176</v>
      </c>
      <c r="AI10" s="11">
        <v>4888</v>
      </c>
      <c r="AJ10" s="12">
        <v>1378</v>
      </c>
      <c r="AK10" s="13">
        <f t="shared" ref="AK10:AK41" si="8">IF(OR(AI10="",AJ10="")," ",AI10/AJ10)</f>
        <v>3.5471698113207548</v>
      </c>
      <c r="AL10" s="11">
        <v>4454</v>
      </c>
      <c r="AM10" s="12">
        <v>1158</v>
      </c>
      <c r="AN10" s="13">
        <f t="shared" ref="AN10:AN74" si="9">IF(OR(AL10="",AM10="")," ",AL10/AM10)</f>
        <v>3.8462867012089812</v>
      </c>
      <c r="AO10" s="11">
        <v>4049</v>
      </c>
      <c r="AP10" s="12">
        <v>1180</v>
      </c>
      <c r="AQ10" s="13">
        <f t="shared" ref="AQ10:AQ74" si="10">IF(OR(AO10="",AP10="")," ",AO10/AP10)</f>
        <v>3.43135593220339</v>
      </c>
      <c r="AR10" s="14">
        <f t="shared" ref="AR10:AR41" si="11">+H10+K10+N10+Q10+T10+W10+Z10+AC10+AF10+AI10+AL10+AO10</f>
        <v>55711</v>
      </c>
      <c r="AS10" s="15">
        <f t="shared" ref="AS10:AS41" si="12">+I10+L10+O10+R10+U10+X10+AA10+AD10+AG10+AJ10+AM10+AP10</f>
        <v>17712</v>
      </c>
      <c r="AT10" s="16">
        <f t="shared" ref="AT10:AT74" si="13">IF(OR(AR10="",AS10="")," ",AR10/AS10)</f>
        <v>3.1453816621499548</v>
      </c>
    </row>
    <row r="11" spans="1:46" s="4" customFormat="1" ht="20.100000000000001" customHeight="1" x14ac:dyDescent="0.2">
      <c r="A11" s="26" t="s">
        <v>161</v>
      </c>
      <c r="B11" s="18">
        <v>2</v>
      </c>
      <c r="C11" s="31" t="s">
        <v>191</v>
      </c>
      <c r="D11" s="32" t="s">
        <v>205</v>
      </c>
      <c r="E11" s="28" t="s">
        <v>102</v>
      </c>
      <c r="F11" s="28" t="s">
        <v>161</v>
      </c>
      <c r="G11" s="33" t="s">
        <v>161</v>
      </c>
      <c r="H11" s="22">
        <v>2517</v>
      </c>
      <c r="I11" s="12">
        <v>1356</v>
      </c>
      <c r="J11" s="13">
        <f t="shared" si="0"/>
        <v>1.8561946902654867</v>
      </c>
      <c r="K11" s="11">
        <v>3420</v>
      </c>
      <c r="L11" s="12">
        <v>1434</v>
      </c>
      <c r="M11" s="13">
        <f t="shared" si="1"/>
        <v>2.3849372384937237</v>
      </c>
      <c r="N11" s="11">
        <v>3831</v>
      </c>
      <c r="O11" s="12">
        <v>1464</v>
      </c>
      <c r="P11" s="13">
        <f t="shared" si="2"/>
        <v>2.6168032786885247</v>
      </c>
      <c r="Q11" s="11">
        <v>4223</v>
      </c>
      <c r="R11" s="12">
        <v>1122</v>
      </c>
      <c r="S11" s="13">
        <f t="shared" ref="S11:S74" si="14">IF(OR(Q11="",R11="")," ",Q11/R11)</f>
        <v>3.7638146167557931</v>
      </c>
      <c r="T11" s="11">
        <v>4557</v>
      </c>
      <c r="U11" s="12">
        <v>1416</v>
      </c>
      <c r="V11" s="13">
        <f t="shared" si="3"/>
        <v>3.218220338983051</v>
      </c>
      <c r="W11" s="11">
        <v>1831</v>
      </c>
      <c r="X11" s="12">
        <v>1140</v>
      </c>
      <c r="Y11" s="13">
        <f t="shared" si="4"/>
        <v>1.606140350877193</v>
      </c>
      <c r="Z11" s="11">
        <v>2339</v>
      </c>
      <c r="AA11" s="12">
        <v>1298</v>
      </c>
      <c r="AB11" s="13">
        <f t="shared" si="5"/>
        <v>1.8020030816640986</v>
      </c>
      <c r="AC11" s="11">
        <v>2356</v>
      </c>
      <c r="AD11" s="12">
        <v>1192</v>
      </c>
      <c r="AE11" s="13">
        <f t="shared" si="6"/>
        <v>1.976510067114094</v>
      </c>
      <c r="AF11" s="11">
        <v>3010</v>
      </c>
      <c r="AG11" s="12">
        <v>1326</v>
      </c>
      <c r="AH11" s="13">
        <f t="shared" si="7"/>
        <v>2.2699849170437405</v>
      </c>
      <c r="AI11" s="11">
        <v>3398</v>
      </c>
      <c r="AJ11" s="12">
        <v>1278</v>
      </c>
      <c r="AK11" s="13">
        <f t="shared" si="8"/>
        <v>2.6588419405320813</v>
      </c>
      <c r="AL11" s="11">
        <v>3008</v>
      </c>
      <c r="AM11" s="12">
        <v>1356</v>
      </c>
      <c r="AN11" s="13">
        <f t="shared" si="9"/>
        <v>2.2182890855457229</v>
      </c>
      <c r="AO11" s="11">
        <v>2221</v>
      </c>
      <c r="AP11" s="12">
        <v>1032</v>
      </c>
      <c r="AQ11" s="13">
        <f t="shared" si="10"/>
        <v>2.1521317829457365</v>
      </c>
      <c r="AR11" s="24">
        <f t="shared" si="11"/>
        <v>36711</v>
      </c>
      <c r="AS11" s="25">
        <f t="shared" si="12"/>
        <v>15414</v>
      </c>
      <c r="AT11" s="16">
        <f t="shared" si="13"/>
        <v>2.3816660179058</v>
      </c>
    </row>
    <row r="12" spans="1:46" s="4" customFormat="1" ht="20.100000000000001" customHeight="1" x14ac:dyDescent="0.2">
      <c r="A12" s="26" t="s">
        <v>161</v>
      </c>
      <c r="B12" s="18">
        <v>3</v>
      </c>
      <c r="C12" s="31" t="s">
        <v>192</v>
      </c>
      <c r="D12" s="32" t="s">
        <v>205</v>
      </c>
      <c r="E12" s="28" t="s">
        <v>102</v>
      </c>
      <c r="F12" s="28" t="s">
        <v>161</v>
      </c>
      <c r="G12" s="33" t="s">
        <v>209</v>
      </c>
      <c r="H12" s="22">
        <v>440</v>
      </c>
      <c r="I12" s="12">
        <v>24</v>
      </c>
      <c r="J12" s="13">
        <f t="shared" si="0"/>
        <v>18.333333333333332</v>
      </c>
      <c r="K12" s="11">
        <v>521</v>
      </c>
      <c r="L12" s="12">
        <v>78</v>
      </c>
      <c r="M12" s="13">
        <f t="shared" si="1"/>
        <v>6.6794871794871797</v>
      </c>
      <c r="N12" s="11">
        <v>672</v>
      </c>
      <c r="O12" s="12">
        <v>54</v>
      </c>
      <c r="P12" s="13">
        <f t="shared" si="2"/>
        <v>12.444444444444445</v>
      </c>
      <c r="Q12" s="11">
        <v>487</v>
      </c>
      <c r="R12" s="12">
        <v>24</v>
      </c>
      <c r="S12" s="13">
        <f t="shared" si="14"/>
        <v>20.291666666666668</v>
      </c>
      <c r="T12" s="11">
        <v>669</v>
      </c>
      <c r="U12" s="12">
        <v>24</v>
      </c>
      <c r="V12" s="13">
        <f t="shared" si="3"/>
        <v>27.875</v>
      </c>
      <c r="W12" s="11">
        <v>646</v>
      </c>
      <c r="X12" s="12">
        <v>60</v>
      </c>
      <c r="Y12" s="13">
        <f t="shared" si="4"/>
        <v>10.766666666666667</v>
      </c>
      <c r="Z12" s="11">
        <v>462</v>
      </c>
      <c r="AA12" s="12">
        <v>90</v>
      </c>
      <c r="AB12" s="13">
        <f t="shared" si="5"/>
        <v>5.1333333333333337</v>
      </c>
      <c r="AC12" s="11">
        <v>531</v>
      </c>
      <c r="AD12" s="12">
        <v>108</v>
      </c>
      <c r="AE12" s="13">
        <f t="shared" si="6"/>
        <v>4.916666666666667</v>
      </c>
      <c r="AF12" s="11">
        <v>631</v>
      </c>
      <c r="AG12" s="12">
        <v>54</v>
      </c>
      <c r="AH12" s="13">
        <f t="shared" si="7"/>
        <v>11.685185185185185</v>
      </c>
      <c r="AI12" s="11">
        <v>668</v>
      </c>
      <c r="AJ12" s="12">
        <v>84</v>
      </c>
      <c r="AK12" s="13">
        <f t="shared" si="8"/>
        <v>7.9523809523809526</v>
      </c>
      <c r="AL12" s="11">
        <v>569</v>
      </c>
      <c r="AM12" s="12">
        <v>90</v>
      </c>
      <c r="AN12" s="13">
        <f t="shared" si="9"/>
        <v>6.322222222222222</v>
      </c>
      <c r="AO12" s="11">
        <v>320</v>
      </c>
      <c r="AP12" s="12">
        <v>78</v>
      </c>
      <c r="AQ12" s="13">
        <f t="shared" si="10"/>
        <v>4.1025641025641022</v>
      </c>
      <c r="AR12" s="24">
        <f t="shared" si="11"/>
        <v>6616</v>
      </c>
      <c r="AS12" s="25">
        <f t="shared" si="12"/>
        <v>768</v>
      </c>
      <c r="AT12" s="16">
        <f t="shared" si="13"/>
        <v>8.6145833333333339</v>
      </c>
    </row>
    <row r="13" spans="1:46" s="4" customFormat="1" ht="20.100000000000001" customHeight="1" x14ac:dyDescent="0.2">
      <c r="A13" s="26" t="s">
        <v>161</v>
      </c>
      <c r="B13" s="18">
        <v>4</v>
      </c>
      <c r="C13" s="31" t="s">
        <v>193</v>
      </c>
      <c r="D13" s="32" t="s">
        <v>205</v>
      </c>
      <c r="E13" s="28" t="s">
        <v>102</v>
      </c>
      <c r="F13" s="28" t="s">
        <v>161</v>
      </c>
      <c r="G13" s="33" t="s">
        <v>209</v>
      </c>
      <c r="H13" s="22">
        <v>0</v>
      </c>
      <c r="I13" s="12">
        <v>0</v>
      </c>
      <c r="J13" s="13" t="e">
        <f t="shared" si="0"/>
        <v>#DIV/0!</v>
      </c>
      <c r="K13" s="11">
        <v>0</v>
      </c>
      <c r="L13" s="12">
        <v>0</v>
      </c>
      <c r="M13" s="13" t="e">
        <f t="shared" si="1"/>
        <v>#DIV/0!</v>
      </c>
      <c r="N13" s="11">
        <v>0</v>
      </c>
      <c r="O13" s="12">
        <v>0</v>
      </c>
      <c r="P13" s="13" t="e">
        <f t="shared" si="2"/>
        <v>#DIV/0!</v>
      </c>
      <c r="Q13" s="11">
        <v>0</v>
      </c>
      <c r="R13" s="12">
        <v>0</v>
      </c>
      <c r="S13" s="13" t="e">
        <f t="shared" si="14"/>
        <v>#DIV/0!</v>
      </c>
      <c r="T13" s="11">
        <v>0</v>
      </c>
      <c r="U13" s="12">
        <v>0</v>
      </c>
      <c r="V13" s="13" t="e">
        <f t="shared" si="3"/>
        <v>#DIV/0!</v>
      </c>
      <c r="W13" s="11">
        <v>0</v>
      </c>
      <c r="X13" s="12">
        <v>0</v>
      </c>
      <c r="Y13" s="13" t="e">
        <f t="shared" si="4"/>
        <v>#DIV/0!</v>
      </c>
      <c r="Z13" s="11">
        <v>0</v>
      </c>
      <c r="AA13" s="12">
        <v>0</v>
      </c>
      <c r="AB13" s="13" t="e">
        <f t="shared" si="5"/>
        <v>#DIV/0!</v>
      </c>
      <c r="AC13" s="11">
        <v>0</v>
      </c>
      <c r="AD13" s="12">
        <v>0</v>
      </c>
      <c r="AE13" s="13" t="e">
        <f t="shared" si="6"/>
        <v>#DIV/0!</v>
      </c>
      <c r="AF13" s="11">
        <v>0</v>
      </c>
      <c r="AG13" s="12">
        <v>0</v>
      </c>
      <c r="AH13" s="13" t="e">
        <f t="shared" si="7"/>
        <v>#DIV/0!</v>
      </c>
      <c r="AI13" s="11">
        <v>0</v>
      </c>
      <c r="AJ13" s="12">
        <v>0</v>
      </c>
      <c r="AK13" s="13" t="e">
        <f t="shared" si="8"/>
        <v>#DIV/0!</v>
      </c>
      <c r="AL13" s="11">
        <v>0</v>
      </c>
      <c r="AM13" s="12">
        <v>0</v>
      </c>
      <c r="AN13" s="13" t="e">
        <f t="shared" si="9"/>
        <v>#DIV/0!</v>
      </c>
      <c r="AO13" s="11">
        <v>0</v>
      </c>
      <c r="AP13" s="12">
        <v>0</v>
      </c>
      <c r="AQ13" s="13" t="e">
        <f t="shared" si="10"/>
        <v>#DIV/0!</v>
      </c>
      <c r="AR13" s="24">
        <f t="shared" si="11"/>
        <v>0</v>
      </c>
      <c r="AS13" s="25">
        <f t="shared" si="12"/>
        <v>0</v>
      </c>
      <c r="AT13" s="16" t="e">
        <f t="shared" si="13"/>
        <v>#DIV/0!</v>
      </c>
    </row>
    <row r="14" spans="1:46" s="4" customFormat="1" ht="20.100000000000001" customHeight="1" x14ac:dyDescent="0.2">
      <c r="A14" s="26" t="s">
        <v>161</v>
      </c>
      <c r="B14" s="18">
        <v>5</v>
      </c>
      <c r="C14" s="31" t="s">
        <v>194</v>
      </c>
      <c r="D14" s="32" t="s">
        <v>205</v>
      </c>
      <c r="E14" s="28" t="s">
        <v>102</v>
      </c>
      <c r="F14" s="28" t="s">
        <v>161</v>
      </c>
      <c r="G14" s="33" t="s">
        <v>210</v>
      </c>
      <c r="H14" s="22">
        <v>421</v>
      </c>
      <c r="I14" s="12">
        <v>270</v>
      </c>
      <c r="J14" s="13">
        <f t="shared" si="0"/>
        <v>1.5592592592592593</v>
      </c>
      <c r="K14" s="11">
        <v>403</v>
      </c>
      <c r="L14" s="12">
        <v>270</v>
      </c>
      <c r="M14" s="13">
        <f t="shared" si="1"/>
        <v>1.4925925925925927</v>
      </c>
      <c r="N14" s="11">
        <v>396</v>
      </c>
      <c r="O14" s="12">
        <v>270</v>
      </c>
      <c r="P14" s="13">
        <f t="shared" si="2"/>
        <v>1.4666666666666666</v>
      </c>
      <c r="Q14" s="11">
        <v>263</v>
      </c>
      <c r="R14" s="12">
        <v>270</v>
      </c>
      <c r="S14" s="13">
        <f t="shared" si="14"/>
        <v>0.97407407407407409</v>
      </c>
      <c r="T14" s="11">
        <v>536</v>
      </c>
      <c r="U14" s="12">
        <v>270</v>
      </c>
      <c r="V14" s="13">
        <f t="shared" si="3"/>
        <v>1.9851851851851852</v>
      </c>
      <c r="W14" s="11">
        <v>532</v>
      </c>
      <c r="X14" s="12">
        <v>270</v>
      </c>
      <c r="Y14" s="13">
        <f t="shared" si="4"/>
        <v>1.9703703703703703</v>
      </c>
      <c r="Z14" s="11">
        <v>442</v>
      </c>
      <c r="AA14" s="12">
        <v>270</v>
      </c>
      <c r="AB14" s="13">
        <f t="shared" si="5"/>
        <v>1.6370370370370371</v>
      </c>
      <c r="AC14" s="11">
        <v>383</v>
      </c>
      <c r="AD14" s="12">
        <v>270</v>
      </c>
      <c r="AE14" s="13">
        <f t="shared" si="6"/>
        <v>1.4185185185185185</v>
      </c>
      <c r="AF14" s="11">
        <v>504</v>
      </c>
      <c r="AG14" s="12">
        <v>270</v>
      </c>
      <c r="AH14" s="13">
        <f t="shared" si="7"/>
        <v>1.8666666666666667</v>
      </c>
      <c r="AI14" s="11">
        <v>608</v>
      </c>
      <c r="AJ14" s="12">
        <v>240</v>
      </c>
      <c r="AK14" s="13">
        <f t="shared" si="8"/>
        <v>2.5333333333333332</v>
      </c>
      <c r="AL14" s="11">
        <v>305</v>
      </c>
      <c r="AM14" s="12">
        <v>240</v>
      </c>
      <c r="AN14" s="13">
        <f t="shared" si="9"/>
        <v>1.2708333333333333</v>
      </c>
      <c r="AO14" s="11">
        <v>174</v>
      </c>
      <c r="AP14" s="12">
        <v>195</v>
      </c>
      <c r="AQ14" s="13">
        <f t="shared" si="10"/>
        <v>0.89230769230769236</v>
      </c>
      <c r="AR14" s="24">
        <f t="shared" si="11"/>
        <v>4967</v>
      </c>
      <c r="AS14" s="25">
        <f t="shared" si="12"/>
        <v>3105</v>
      </c>
      <c r="AT14" s="16">
        <f t="shared" si="13"/>
        <v>1.5996779388083735</v>
      </c>
    </row>
    <row r="15" spans="1:46" s="4" customFormat="1" ht="20.100000000000001" customHeight="1" x14ac:dyDescent="0.2">
      <c r="A15" s="26" t="s">
        <v>161</v>
      </c>
      <c r="B15" s="18">
        <v>6</v>
      </c>
      <c r="C15" s="31" t="s">
        <v>220</v>
      </c>
      <c r="D15" s="32" t="s">
        <v>208</v>
      </c>
      <c r="E15" s="28" t="s">
        <v>102</v>
      </c>
      <c r="F15" s="28" t="s">
        <v>161</v>
      </c>
      <c r="G15" s="33" t="s">
        <v>161</v>
      </c>
      <c r="H15" s="22">
        <v>0</v>
      </c>
      <c r="I15" s="12">
        <v>90</v>
      </c>
      <c r="J15" s="13">
        <f t="shared" si="0"/>
        <v>0</v>
      </c>
      <c r="K15" s="11">
        <v>0</v>
      </c>
      <c r="L15" s="12">
        <v>90</v>
      </c>
      <c r="M15" s="13">
        <f t="shared" si="1"/>
        <v>0</v>
      </c>
      <c r="N15" s="11">
        <v>53</v>
      </c>
      <c r="O15" s="12">
        <v>90</v>
      </c>
      <c r="P15" s="13">
        <f t="shared" si="2"/>
        <v>0.58888888888888891</v>
      </c>
      <c r="Q15" s="11">
        <v>109</v>
      </c>
      <c r="R15" s="12">
        <v>90</v>
      </c>
      <c r="S15" s="13">
        <f t="shared" si="14"/>
        <v>1.211111111111111</v>
      </c>
      <c r="T15" s="11">
        <v>0</v>
      </c>
      <c r="U15" s="12">
        <v>0</v>
      </c>
      <c r="V15" s="13" t="e">
        <f t="shared" si="3"/>
        <v>#DIV/0!</v>
      </c>
      <c r="W15" s="11">
        <v>13</v>
      </c>
      <c r="X15" s="12">
        <v>90</v>
      </c>
      <c r="Y15" s="13">
        <f t="shared" si="4"/>
        <v>0.14444444444444443</v>
      </c>
      <c r="Z15" s="11">
        <v>64</v>
      </c>
      <c r="AA15" s="12">
        <v>90</v>
      </c>
      <c r="AB15" s="13">
        <f t="shared" si="5"/>
        <v>0.71111111111111114</v>
      </c>
      <c r="AC15" s="11">
        <v>64</v>
      </c>
      <c r="AD15" s="12">
        <v>90</v>
      </c>
      <c r="AE15" s="13">
        <f t="shared" si="6"/>
        <v>0.71111111111111114</v>
      </c>
      <c r="AF15" s="11">
        <v>78</v>
      </c>
      <c r="AG15" s="12">
        <v>90</v>
      </c>
      <c r="AH15" s="13">
        <f t="shared" si="7"/>
        <v>0.8666666666666667</v>
      </c>
      <c r="AI15" s="11">
        <v>94</v>
      </c>
      <c r="AJ15" s="12">
        <v>150</v>
      </c>
      <c r="AK15" s="13">
        <f t="shared" si="8"/>
        <v>0.62666666666666671</v>
      </c>
      <c r="AL15" s="11">
        <v>125</v>
      </c>
      <c r="AM15" s="12">
        <v>150</v>
      </c>
      <c r="AN15" s="13">
        <f t="shared" si="9"/>
        <v>0.83333333333333337</v>
      </c>
      <c r="AO15" s="11">
        <v>91</v>
      </c>
      <c r="AP15" s="12">
        <v>150</v>
      </c>
      <c r="AQ15" s="13">
        <f t="shared" si="10"/>
        <v>0.60666666666666669</v>
      </c>
      <c r="AR15" s="24">
        <f t="shared" si="11"/>
        <v>691</v>
      </c>
      <c r="AS15" s="25">
        <f t="shared" si="12"/>
        <v>1170</v>
      </c>
      <c r="AT15" s="16">
        <f t="shared" si="13"/>
        <v>0.59059829059829061</v>
      </c>
    </row>
    <row r="16" spans="1:46" s="4" customFormat="1" ht="20.100000000000001" customHeight="1" x14ac:dyDescent="0.2">
      <c r="A16" s="26" t="s">
        <v>161</v>
      </c>
      <c r="B16" s="18">
        <v>7</v>
      </c>
      <c r="C16" s="31" t="s">
        <v>195</v>
      </c>
      <c r="D16" s="32" t="s">
        <v>206</v>
      </c>
      <c r="E16" s="28" t="s">
        <v>102</v>
      </c>
      <c r="F16" s="28" t="s">
        <v>161</v>
      </c>
      <c r="G16" s="33" t="s">
        <v>211</v>
      </c>
      <c r="H16" s="22">
        <v>895</v>
      </c>
      <c r="I16" s="12">
        <v>396</v>
      </c>
      <c r="J16" s="13">
        <f t="shared" si="0"/>
        <v>2.2601010101010099</v>
      </c>
      <c r="K16" s="11">
        <v>608</v>
      </c>
      <c r="L16" s="12">
        <v>318</v>
      </c>
      <c r="M16" s="13">
        <f t="shared" si="1"/>
        <v>1.9119496855345912</v>
      </c>
      <c r="N16" s="11">
        <v>1015</v>
      </c>
      <c r="O16" s="12">
        <v>354</v>
      </c>
      <c r="P16" s="13">
        <f t="shared" si="2"/>
        <v>2.8672316384180792</v>
      </c>
      <c r="Q16" s="11">
        <v>386</v>
      </c>
      <c r="R16" s="12">
        <v>348</v>
      </c>
      <c r="S16" s="13">
        <f t="shared" si="14"/>
        <v>1.1091954022988506</v>
      </c>
      <c r="T16" s="11">
        <v>996</v>
      </c>
      <c r="U16" s="12">
        <v>258</v>
      </c>
      <c r="V16" s="13">
        <f t="shared" si="3"/>
        <v>3.86046511627907</v>
      </c>
      <c r="W16" s="11">
        <v>641</v>
      </c>
      <c r="X16" s="12">
        <v>222</v>
      </c>
      <c r="Y16" s="13">
        <f t="shared" si="4"/>
        <v>2.8873873873873874</v>
      </c>
      <c r="Z16" s="11">
        <v>874</v>
      </c>
      <c r="AA16" s="12">
        <v>372</v>
      </c>
      <c r="AB16" s="13">
        <f t="shared" si="5"/>
        <v>2.349462365591398</v>
      </c>
      <c r="AC16" s="11">
        <v>970</v>
      </c>
      <c r="AD16" s="12">
        <v>378</v>
      </c>
      <c r="AE16" s="13">
        <f t="shared" si="6"/>
        <v>2.5661375661375661</v>
      </c>
      <c r="AF16" s="11">
        <v>983</v>
      </c>
      <c r="AG16" s="12">
        <v>384</v>
      </c>
      <c r="AH16" s="13">
        <f t="shared" si="7"/>
        <v>2.5598958333333335</v>
      </c>
      <c r="AI16" s="11">
        <v>587</v>
      </c>
      <c r="AJ16" s="12">
        <v>444</v>
      </c>
      <c r="AK16" s="13">
        <f t="shared" si="8"/>
        <v>1.322072072072072</v>
      </c>
      <c r="AL16" s="11">
        <v>719</v>
      </c>
      <c r="AM16" s="12">
        <v>252</v>
      </c>
      <c r="AN16" s="13">
        <f t="shared" si="9"/>
        <v>2.8531746031746033</v>
      </c>
      <c r="AO16" s="11">
        <v>387</v>
      </c>
      <c r="AP16" s="12">
        <v>132</v>
      </c>
      <c r="AQ16" s="13">
        <f t="shared" si="10"/>
        <v>2.9318181818181817</v>
      </c>
      <c r="AR16" s="24">
        <f t="shared" si="11"/>
        <v>9061</v>
      </c>
      <c r="AS16" s="25">
        <f t="shared" si="12"/>
        <v>3858</v>
      </c>
      <c r="AT16" s="16">
        <f t="shared" si="13"/>
        <v>2.3486262312078798</v>
      </c>
    </row>
    <row r="17" spans="1:46" s="4" customFormat="1" ht="20.100000000000001" customHeight="1" x14ac:dyDescent="0.2">
      <c r="A17" s="26" t="s">
        <v>161</v>
      </c>
      <c r="B17" s="18">
        <v>8</v>
      </c>
      <c r="C17" s="31" t="s">
        <v>196</v>
      </c>
      <c r="D17" s="32" t="s">
        <v>205</v>
      </c>
      <c r="E17" s="28" t="s">
        <v>102</v>
      </c>
      <c r="F17" s="28" t="s">
        <v>161</v>
      </c>
      <c r="G17" s="33" t="s">
        <v>212</v>
      </c>
      <c r="H17" s="22">
        <v>163</v>
      </c>
      <c r="I17" s="12">
        <v>80</v>
      </c>
      <c r="J17" s="13">
        <f t="shared" si="0"/>
        <v>2.0375000000000001</v>
      </c>
      <c r="K17" s="11">
        <v>311</v>
      </c>
      <c r="L17" s="12">
        <v>70</v>
      </c>
      <c r="M17" s="13">
        <f t="shared" si="1"/>
        <v>4.4428571428571431</v>
      </c>
      <c r="N17" s="11">
        <v>305</v>
      </c>
      <c r="O17" s="12">
        <v>84</v>
      </c>
      <c r="P17" s="13">
        <f t="shared" si="2"/>
        <v>3.6309523809523809</v>
      </c>
      <c r="Q17" s="11">
        <v>198</v>
      </c>
      <c r="R17" s="12">
        <v>90</v>
      </c>
      <c r="S17" s="13">
        <f t="shared" si="14"/>
        <v>2.2000000000000002</v>
      </c>
      <c r="T17" s="11">
        <v>266</v>
      </c>
      <c r="U17" s="12">
        <v>90</v>
      </c>
      <c r="V17" s="13">
        <f t="shared" si="3"/>
        <v>2.9555555555555557</v>
      </c>
      <c r="W17" s="11">
        <v>280</v>
      </c>
      <c r="X17" s="12">
        <v>84</v>
      </c>
      <c r="Y17" s="13">
        <f t="shared" si="4"/>
        <v>3.3333333333333335</v>
      </c>
      <c r="Z17" s="11">
        <v>233</v>
      </c>
      <c r="AA17" s="12">
        <v>114</v>
      </c>
      <c r="AB17" s="13">
        <f t="shared" si="5"/>
        <v>2.0438596491228069</v>
      </c>
      <c r="AC17" s="11">
        <v>96</v>
      </c>
      <c r="AD17" s="12">
        <v>150</v>
      </c>
      <c r="AE17" s="13">
        <f t="shared" si="6"/>
        <v>0.64</v>
      </c>
      <c r="AF17" s="11">
        <v>260</v>
      </c>
      <c r="AG17" s="12">
        <v>90</v>
      </c>
      <c r="AH17" s="13">
        <f t="shared" si="7"/>
        <v>2.8888888888888888</v>
      </c>
      <c r="AI17" s="11">
        <v>120</v>
      </c>
      <c r="AJ17" s="12">
        <v>48</v>
      </c>
      <c r="AK17" s="13">
        <f t="shared" si="8"/>
        <v>2.5</v>
      </c>
      <c r="AL17" s="11">
        <v>211</v>
      </c>
      <c r="AM17" s="12">
        <v>72</v>
      </c>
      <c r="AN17" s="13">
        <f t="shared" si="9"/>
        <v>2.9305555555555554</v>
      </c>
      <c r="AO17" s="11">
        <v>278</v>
      </c>
      <c r="AP17" s="12">
        <v>150</v>
      </c>
      <c r="AQ17" s="13">
        <f t="shared" si="10"/>
        <v>1.8533333333333333</v>
      </c>
      <c r="AR17" s="24">
        <f t="shared" si="11"/>
        <v>2721</v>
      </c>
      <c r="AS17" s="25">
        <f t="shared" si="12"/>
        <v>1122</v>
      </c>
      <c r="AT17" s="16">
        <f t="shared" si="13"/>
        <v>2.4251336898395723</v>
      </c>
    </row>
    <row r="18" spans="1:46" s="4" customFormat="1" ht="20.100000000000001" customHeight="1" x14ac:dyDescent="0.2">
      <c r="A18" s="26" t="s">
        <v>161</v>
      </c>
      <c r="B18" s="18">
        <v>9</v>
      </c>
      <c r="C18" s="31" t="s">
        <v>197</v>
      </c>
      <c r="D18" s="32" t="s">
        <v>207</v>
      </c>
      <c r="E18" s="28" t="s">
        <v>102</v>
      </c>
      <c r="F18" s="28" t="s">
        <v>161</v>
      </c>
      <c r="G18" s="33" t="s">
        <v>212</v>
      </c>
      <c r="H18" s="22">
        <v>145</v>
      </c>
      <c r="I18" s="12">
        <v>80</v>
      </c>
      <c r="J18" s="13">
        <f t="shared" si="0"/>
        <v>1.8125</v>
      </c>
      <c r="K18" s="11">
        <v>280</v>
      </c>
      <c r="L18" s="12">
        <v>70</v>
      </c>
      <c r="M18" s="13">
        <f t="shared" si="1"/>
        <v>4</v>
      </c>
      <c r="N18" s="11">
        <v>204</v>
      </c>
      <c r="O18" s="12">
        <v>90</v>
      </c>
      <c r="P18" s="13">
        <f t="shared" si="2"/>
        <v>2.2666666666666666</v>
      </c>
      <c r="Q18" s="11">
        <v>180</v>
      </c>
      <c r="R18" s="12">
        <v>150</v>
      </c>
      <c r="S18" s="13">
        <f t="shared" si="14"/>
        <v>1.2</v>
      </c>
      <c r="T18" s="11">
        <v>0</v>
      </c>
      <c r="U18" s="12">
        <v>0</v>
      </c>
      <c r="V18" s="13" t="e">
        <f t="shared" si="3"/>
        <v>#DIV/0!</v>
      </c>
      <c r="W18" s="11">
        <v>58</v>
      </c>
      <c r="X18" s="12">
        <v>84</v>
      </c>
      <c r="Y18" s="13">
        <f t="shared" si="4"/>
        <v>0.69047619047619047</v>
      </c>
      <c r="Z18" s="11">
        <v>164</v>
      </c>
      <c r="AA18" s="12">
        <v>150</v>
      </c>
      <c r="AB18" s="13">
        <f t="shared" si="5"/>
        <v>1.0933333333333333</v>
      </c>
      <c r="AC18" s="11">
        <v>193</v>
      </c>
      <c r="AD18" s="12">
        <v>90</v>
      </c>
      <c r="AE18" s="13">
        <f t="shared" si="6"/>
        <v>2.1444444444444444</v>
      </c>
      <c r="AF18" s="11">
        <v>163</v>
      </c>
      <c r="AG18" s="12">
        <v>150</v>
      </c>
      <c r="AH18" s="13">
        <f t="shared" si="7"/>
        <v>1.0866666666666667</v>
      </c>
      <c r="AI18" s="11">
        <v>142</v>
      </c>
      <c r="AJ18" s="12">
        <v>150</v>
      </c>
      <c r="AK18" s="13">
        <f t="shared" si="8"/>
        <v>0.94666666666666666</v>
      </c>
      <c r="AL18" s="11">
        <v>219</v>
      </c>
      <c r="AM18" s="12">
        <v>150</v>
      </c>
      <c r="AN18" s="13">
        <f t="shared" si="9"/>
        <v>1.46</v>
      </c>
      <c r="AO18" s="11">
        <v>128</v>
      </c>
      <c r="AP18" s="12">
        <v>150</v>
      </c>
      <c r="AQ18" s="13">
        <f t="shared" si="10"/>
        <v>0.85333333333333339</v>
      </c>
      <c r="AR18" s="24">
        <f t="shared" si="11"/>
        <v>1876</v>
      </c>
      <c r="AS18" s="25">
        <f t="shared" si="12"/>
        <v>1314</v>
      </c>
      <c r="AT18" s="16">
        <f t="shared" si="13"/>
        <v>1.4277016742770168</v>
      </c>
    </row>
    <row r="19" spans="1:46" s="4" customFormat="1" ht="20.100000000000001" customHeight="1" x14ac:dyDescent="0.2">
      <c r="A19" s="26" t="s">
        <v>161</v>
      </c>
      <c r="B19" s="18">
        <v>10</v>
      </c>
      <c r="C19" s="31" t="s">
        <v>198</v>
      </c>
      <c r="D19" s="32" t="s">
        <v>206</v>
      </c>
      <c r="E19" s="28" t="s">
        <v>102</v>
      </c>
      <c r="F19" s="28" t="s">
        <v>161</v>
      </c>
      <c r="G19" s="33" t="s">
        <v>209</v>
      </c>
      <c r="H19" s="22">
        <v>458</v>
      </c>
      <c r="I19" s="12">
        <v>189</v>
      </c>
      <c r="J19" s="13">
        <f t="shared" si="0"/>
        <v>2.4232804232804233</v>
      </c>
      <c r="K19" s="11">
        <v>546</v>
      </c>
      <c r="L19" s="12">
        <v>189</v>
      </c>
      <c r="M19" s="13">
        <f t="shared" si="1"/>
        <v>2.8888888888888888</v>
      </c>
      <c r="N19" s="11">
        <v>802</v>
      </c>
      <c r="O19" s="12">
        <v>189</v>
      </c>
      <c r="P19" s="13">
        <f t="shared" si="2"/>
        <v>4.2433862433862437</v>
      </c>
      <c r="Q19" s="11">
        <v>863</v>
      </c>
      <c r="R19" s="12">
        <v>189</v>
      </c>
      <c r="S19" s="13">
        <f t="shared" si="14"/>
        <v>4.5661375661375665</v>
      </c>
      <c r="T19" s="11">
        <v>869</v>
      </c>
      <c r="U19" s="12">
        <v>189</v>
      </c>
      <c r="V19" s="13">
        <f t="shared" si="3"/>
        <v>4.5978835978835981</v>
      </c>
      <c r="W19" s="11">
        <v>962</v>
      </c>
      <c r="X19" s="12">
        <v>189</v>
      </c>
      <c r="Y19" s="13">
        <f t="shared" si="4"/>
        <v>5.0899470899470902</v>
      </c>
      <c r="Z19" s="11">
        <v>326</v>
      </c>
      <c r="AA19" s="12">
        <v>189</v>
      </c>
      <c r="AB19" s="13">
        <f t="shared" si="5"/>
        <v>1.7248677248677249</v>
      </c>
      <c r="AC19" s="11">
        <v>395</v>
      </c>
      <c r="AD19" s="12">
        <v>189</v>
      </c>
      <c r="AE19" s="13">
        <f t="shared" si="6"/>
        <v>2.0899470899470898</v>
      </c>
      <c r="AF19" s="11">
        <v>351</v>
      </c>
      <c r="AG19" s="12">
        <v>189</v>
      </c>
      <c r="AH19" s="13">
        <f t="shared" si="7"/>
        <v>1.8571428571428572</v>
      </c>
      <c r="AI19" s="11">
        <v>202</v>
      </c>
      <c r="AJ19" s="12">
        <v>189</v>
      </c>
      <c r="AK19" s="13">
        <f t="shared" si="8"/>
        <v>1.0687830687830688</v>
      </c>
      <c r="AL19" s="11">
        <v>457</v>
      </c>
      <c r="AM19" s="12">
        <v>189</v>
      </c>
      <c r="AN19" s="13">
        <f t="shared" si="9"/>
        <v>2.4179894179894181</v>
      </c>
      <c r="AO19" s="11">
        <v>414</v>
      </c>
      <c r="AP19" s="12">
        <v>189</v>
      </c>
      <c r="AQ19" s="13">
        <f t="shared" si="10"/>
        <v>2.1904761904761907</v>
      </c>
      <c r="AR19" s="24">
        <f t="shared" si="11"/>
        <v>6645</v>
      </c>
      <c r="AS19" s="25">
        <f t="shared" si="12"/>
        <v>2268</v>
      </c>
      <c r="AT19" s="16">
        <f t="shared" si="13"/>
        <v>2.92989417989418</v>
      </c>
    </row>
    <row r="20" spans="1:46" s="4" customFormat="1" ht="20.100000000000001" customHeight="1" x14ac:dyDescent="0.2">
      <c r="A20" s="26" t="s">
        <v>161</v>
      </c>
      <c r="B20" s="18">
        <v>11</v>
      </c>
      <c r="C20" s="31" t="s">
        <v>199</v>
      </c>
      <c r="D20" s="32" t="s">
        <v>207</v>
      </c>
      <c r="E20" s="28" t="s">
        <v>102</v>
      </c>
      <c r="F20" s="28" t="s">
        <v>161</v>
      </c>
      <c r="G20" s="33" t="s">
        <v>209</v>
      </c>
      <c r="H20" s="22">
        <v>92</v>
      </c>
      <c r="I20" s="12">
        <v>90</v>
      </c>
      <c r="J20" s="13">
        <f t="shared" si="0"/>
        <v>1.0222222222222221</v>
      </c>
      <c r="K20" s="11">
        <v>91</v>
      </c>
      <c r="L20" s="12">
        <v>90</v>
      </c>
      <c r="M20" s="13">
        <f t="shared" si="1"/>
        <v>1.0111111111111111</v>
      </c>
      <c r="N20" s="11">
        <v>102</v>
      </c>
      <c r="O20" s="12">
        <v>90</v>
      </c>
      <c r="P20" s="13">
        <f t="shared" si="2"/>
        <v>1.1333333333333333</v>
      </c>
      <c r="Q20" s="11">
        <v>105</v>
      </c>
      <c r="R20" s="12">
        <v>90</v>
      </c>
      <c r="S20" s="13">
        <f t="shared" si="14"/>
        <v>1.1666666666666667</v>
      </c>
      <c r="T20" s="11">
        <v>310</v>
      </c>
      <c r="U20" s="12">
        <v>90</v>
      </c>
      <c r="V20" s="13">
        <f t="shared" si="3"/>
        <v>3.4444444444444446</v>
      </c>
      <c r="W20" s="11">
        <v>0</v>
      </c>
      <c r="X20" s="12">
        <v>0</v>
      </c>
      <c r="Y20" s="13" t="e">
        <f t="shared" si="4"/>
        <v>#DIV/0!</v>
      </c>
      <c r="Z20" s="11">
        <v>165</v>
      </c>
      <c r="AA20" s="12">
        <v>90</v>
      </c>
      <c r="AB20" s="13">
        <f t="shared" si="5"/>
        <v>1.8333333333333333</v>
      </c>
      <c r="AC20" s="11">
        <v>129</v>
      </c>
      <c r="AD20" s="12">
        <v>90</v>
      </c>
      <c r="AE20" s="13">
        <f t="shared" si="6"/>
        <v>1.4333333333333333</v>
      </c>
      <c r="AF20" s="11">
        <v>208</v>
      </c>
      <c r="AG20" s="12">
        <v>90</v>
      </c>
      <c r="AH20" s="13">
        <f t="shared" si="7"/>
        <v>2.3111111111111109</v>
      </c>
      <c r="AI20" s="11">
        <v>227</v>
      </c>
      <c r="AJ20" s="12">
        <v>90</v>
      </c>
      <c r="AK20" s="13">
        <f t="shared" si="8"/>
        <v>2.5222222222222221</v>
      </c>
      <c r="AL20" s="11">
        <v>158</v>
      </c>
      <c r="AM20" s="12">
        <v>90</v>
      </c>
      <c r="AN20" s="13">
        <f t="shared" si="9"/>
        <v>1.7555555555555555</v>
      </c>
      <c r="AO20" s="11">
        <v>156</v>
      </c>
      <c r="AP20" s="12">
        <v>90</v>
      </c>
      <c r="AQ20" s="13">
        <f t="shared" si="10"/>
        <v>1.7333333333333334</v>
      </c>
      <c r="AR20" s="24">
        <f t="shared" si="11"/>
        <v>1743</v>
      </c>
      <c r="AS20" s="25">
        <f t="shared" si="12"/>
        <v>990</v>
      </c>
      <c r="AT20" s="16">
        <f t="shared" si="13"/>
        <v>1.7606060606060605</v>
      </c>
    </row>
    <row r="21" spans="1:46" s="4" customFormat="1" ht="20.100000000000001" customHeight="1" x14ac:dyDescent="0.2">
      <c r="A21" s="26" t="s">
        <v>161</v>
      </c>
      <c r="B21" s="18">
        <v>12</v>
      </c>
      <c r="C21" s="31" t="s">
        <v>200</v>
      </c>
      <c r="D21" s="32" t="s">
        <v>205</v>
      </c>
      <c r="E21" s="28" t="s">
        <v>102</v>
      </c>
      <c r="F21" s="28" t="s">
        <v>161</v>
      </c>
      <c r="G21" s="33" t="s">
        <v>209</v>
      </c>
      <c r="H21" s="22">
        <v>107</v>
      </c>
      <c r="I21" s="12">
        <v>90</v>
      </c>
      <c r="J21" s="13">
        <f t="shared" si="0"/>
        <v>1.1888888888888889</v>
      </c>
      <c r="K21" s="11">
        <v>87</v>
      </c>
      <c r="L21" s="12">
        <v>90</v>
      </c>
      <c r="M21" s="13">
        <f t="shared" si="1"/>
        <v>0.96666666666666667</v>
      </c>
      <c r="N21" s="11">
        <v>110</v>
      </c>
      <c r="O21" s="12">
        <v>90</v>
      </c>
      <c r="P21" s="13">
        <f t="shared" si="2"/>
        <v>1.2222222222222223</v>
      </c>
      <c r="Q21" s="11">
        <v>92</v>
      </c>
      <c r="R21" s="12">
        <v>90</v>
      </c>
      <c r="S21" s="13">
        <f t="shared" si="14"/>
        <v>1.0222222222222221</v>
      </c>
      <c r="T21" s="11">
        <v>117</v>
      </c>
      <c r="U21" s="12">
        <v>90</v>
      </c>
      <c r="V21" s="13">
        <f t="shared" si="3"/>
        <v>1.3</v>
      </c>
      <c r="W21" s="11">
        <v>0</v>
      </c>
      <c r="X21" s="12">
        <v>0</v>
      </c>
      <c r="Y21" s="13" t="e">
        <f t="shared" si="4"/>
        <v>#DIV/0!</v>
      </c>
      <c r="Z21" s="11">
        <v>143</v>
      </c>
      <c r="AA21" s="12">
        <v>90</v>
      </c>
      <c r="AB21" s="13">
        <f t="shared" si="5"/>
        <v>1.5888888888888888</v>
      </c>
      <c r="AC21" s="11">
        <v>126</v>
      </c>
      <c r="AD21" s="12">
        <v>90</v>
      </c>
      <c r="AE21" s="13">
        <f t="shared" si="6"/>
        <v>1.4</v>
      </c>
      <c r="AF21" s="11">
        <v>124</v>
      </c>
      <c r="AG21" s="12">
        <v>90</v>
      </c>
      <c r="AH21" s="13">
        <f t="shared" si="7"/>
        <v>1.3777777777777778</v>
      </c>
      <c r="AI21" s="11">
        <v>185</v>
      </c>
      <c r="AJ21" s="12">
        <v>90</v>
      </c>
      <c r="AK21" s="13">
        <f t="shared" si="8"/>
        <v>2.0555555555555554</v>
      </c>
      <c r="AL21" s="11">
        <v>189</v>
      </c>
      <c r="AM21" s="12">
        <v>90</v>
      </c>
      <c r="AN21" s="13">
        <f t="shared" si="9"/>
        <v>2.1</v>
      </c>
      <c r="AO21" s="11">
        <v>92</v>
      </c>
      <c r="AP21" s="12">
        <v>90</v>
      </c>
      <c r="AQ21" s="13">
        <f t="shared" si="10"/>
        <v>1.0222222222222221</v>
      </c>
      <c r="AR21" s="24">
        <f t="shared" si="11"/>
        <v>1372</v>
      </c>
      <c r="AS21" s="25">
        <f t="shared" si="12"/>
        <v>990</v>
      </c>
      <c r="AT21" s="16">
        <f t="shared" si="13"/>
        <v>1.3858585858585859</v>
      </c>
    </row>
    <row r="22" spans="1:46" s="4" customFormat="1" ht="20.100000000000001" customHeight="1" x14ac:dyDescent="0.2">
      <c r="A22" s="26" t="s">
        <v>161</v>
      </c>
      <c r="B22" s="18">
        <v>13</v>
      </c>
      <c r="C22" s="31" t="s">
        <v>201</v>
      </c>
      <c r="D22" s="32" t="s">
        <v>208</v>
      </c>
      <c r="E22" s="28" t="s">
        <v>102</v>
      </c>
      <c r="F22" s="28" t="s">
        <v>161</v>
      </c>
      <c r="G22" s="33" t="s">
        <v>209</v>
      </c>
      <c r="H22" s="22">
        <v>104</v>
      </c>
      <c r="I22" s="12">
        <v>90</v>
      </c>
      <c r="J22" s="13">
        <f t="shared" si="0"/>
        <v>1.1555555555555554</v>
      </c>
      <c r="K22" s="11">
        <v>118</v>
      </c>
      <c r="L22" s="12">
        <v>90</v>
      </c>
      <c r="M22" s="13">
        <f t="shared" si="1"/>
        <v>1.3111111111111111</v>
      </c>
      <c r="N22" s="11">
        <v>104</v>
      </c>
      <c r="O22" s="12">
        <v>90</v>
      </c>
      <c r="P22" s="13">
        <f t="shared" si="2"/>
        <v>1.1555555555555554</v>
      </c>
      <c r="Q22" s="11">
        <v>247</v>
      </c>
      <c r="R22" s="12">
        <v>90</v>
      </c>
      <c r="S22" s="13">
        <f t="shared" si="14"/>
        <v>2.7444444444444445</v>
      </c>
      <c r="T22" s="11">
        <v>0</v>
      </c>
      <c r="U22" s="12">
        <v>0</v>
      </c>
      <c r="V22" s="13" t="e">
        <f t="shared" si="3"/>
        <v>#DIV/0!</v>
      </c>
      <c r="W22" s="11">
        <v>0</v>
      </c>
      <c r="X22" s="12">
        <v>0</v>
      </c>
      <c r="Y22" s="13" t="e">
        <f t="shared" si="4"/>
        <v>#DIV/0!</v>
      </c>
      <c r="Z22" s="11">
        <v>100</v>
      </c>
      <c r="AA22" s="12">
        <v>90</v>
      </c>
      <c r="AB22" s="13">
        <f t="shared" si="5"/>
        <v>1.1111111111111112</v>
      </c>
      <c r="AC22" s="11">
        <v>113</v>
      </c>
      <c r="AD22" s="12">
        <v>90</v>
      </c>
      <c r="AE22" s="13">
        <f t="shared" si="6"/>
        <v>1.2555555555555555</v>
      </c>
      <c r="AF22" s="11">
        <v>133</v>
      </c>
      <c r="AG22" s="12">
        <v>90</v>
      </c>
      <c r="AH22" s="13">
        <f t="shared" si="7"/>
        <v>1.4777777777777779</v>
      </c>
      <c r="AI22" s="11">
        <v>132</v>
      </c>
      <c r="AJ22" s="12">
        <v>90</v>
      </c>
      <c r="AK22" s="13">
        <f t="shared" si="8"/>
        <v>1.4666666666666666</v>
      </c>
      <c r="AL22" s="11">
        <v>128</v>
      </c>
      <c r="AM22" s="12">
        <v>90</v>
      </c>
      <c r="AN22" s="13">
        <f t="shared" si="9"/>
        <v>1.4222222222222223</v>
      </c>
      <c r="AO22" s="11">
        <v>146</v>
      </c>
      <c r="AP22" s="12">
        <v>90</v>
      </c>
      <c r="AQ22" s="13">
        <f t="shared" si="10"/>
        <v>1.6222222222222222</v>
      </c>
      <c r="AR22" s="24">
        <f t="shared" si="11"/>
        <v>1325</v>
      </c>
      <c r="AS22" s="25">
        <f t="shared" si="12"/>
        <v>900</v>
      </c>
      <c r="AT22" s="16">
        <f t="shared" si="13"/>
        <v>1.4722222222222223</v>
      </c>
    </row>
    <row r="23" spans="1:46" s="4" customFormat="1" ht="21" customHeight="1" x14ac:dyDescent="0.2">
      <c r="A23" s="26" t="s">
        <v>161</v>
      </c>
      <c r="B23" s="18">
        <v>14</v>
      </c>
      <c r="C23" s="31" t="s">
        <v>202</v>
      </c>
      <c r="D23" s="32" t="s">
        <v>205</v>
      </c>
      <c r="E23" s="28" t="s">
        <v>102</v>
      </c>
      <c r="F23" s="28" t="s">
        <v>161</v>
      </c>
      <c r="G23" s="33" t="s">
        <v>213</v>
      </c>
      <c r="H23" s="22">
        <v>333</v>
      </c>
      <c r="I23" s="12">
        <v>150</v>
      </c>
      <c r="J23" s="13">
        <f t="shared" si="0"/>
        <v>2.2200000000000002</v>
      </c>
      <c r="K23" s="11">
        <v>378</v>
      </c>
      <c r="L23" s="12">
        <v>150</v>
      </c>
      <c r="M23" s="13">
        <f t="shared" si="1"/>
        <v>2.52</v>
      </c>
      <c r="N23" s="11">
        <v>239</v>
      </c>
      <c r="O23" s="12">
        <v>150</v>
      </c>
      <c r="P23" s="13">
        <f t="shared" si="2"/>
        <v>1.5933333333333333</v>
      </c>
      <c r="Q23" s="11">
        <v>450</v>
      </c>
      <c r="R23" s="12">
        <v>150</v>
      </c>
      <c r="S23" s="13">
        <f t="shared" si="14"/>
        <v>3</v>
      </c>
      <c r="T23" s="11">
        <v>399</v>
      </c>
      <c r="U23" s="12">
        <v>150</v>
      </c>
      <c r="V23" s="13">
        <f t="shared" si="3"/>
        <v>2.66</v>
      </c>
      <c r="W23" s="11">
        <v>432</v>
      </c>
      <c r="X23" s="12">
        <v>120</v>
      </c>
      <c r="Y23" s="13">
        <f t="shared" si="4"/>
        <v>3.6</v>
      </c>
      <c r="Z23" s="11">
        <v>412</v>
      </c>
      <c r="AA23" s="12">
        <v>150</v>
      </c>
      <c r="AB23" s="13">
        <f t="shared" si="5"/>
        <v>2.7466666666666666</v>
      </c>
      <c r="AC23" s="11">
        <v>388</v>
      </c>
      <c r="AD23" s="12">
        <v>150</v>
      </c>
      <c r="AE23" s="13">
        <f t="shared" si="6"/>
        <v>2.5866666666666664</v>
      </c>
      <c r="AF23" s="11">
        <v>356</v>
      </c>
      <c r="AG23" s="12">
        <v>150</v>
      </c>
      <c r="AH23" s="13">
        <f t="shared" si="7"/>
        <v>2.3733333333333335</v>
      </c>
      <c r="AI23" s="11">
        <v>447</v>
      </c>
      <c r="AJ23" s="12">
        <v>150</v>
      </c>
      <c r="AK23" s="13">
        <f t="shared" si="8"/>
        <v>2.98</v>
      </c>
      <c r="AL23" s="11">
        <v>465</v>
      </c>
      <c r="AM23" s="12">
        <v>150</v>
      </c>
      <c r="AN23" s="13">
        <f t="shared" si="9"/>
        <v>3.1</v>
      </c>
      <c r="AO23" s="11">
        <v>548</v>
      </c>
      <c r="AP23" s="12">
        <v>150</v>
      </c>
      <c r="AQ23" s="13">
        <f t="shared" si="10"/>
        <v>3.6533333333333333</v>
      </c>
      <c r="AR23" s="24">
        <f t="shared" si="11"/>
        <v>4847</v>
      </c>
      <c r="AS23" s="25">
        <f t="shared" si="12"/>
        <v>1770</v>
      </c>
      <c r="AT23" s="16">
        <f t="shared" si="13"/>
        <v>2.7384180790960451</v>
      </c>
    </row>
    <row r="24" spans="1:46" s="4" customFormat="1" ht="20.100000000000001" customHeight="1" x14ac:dyDescent="0.2">
      <c r="A24" s="26" t="s">
        <v>161</v>
      </c>
      <c r="B24" s="18">
        <v>15</v>
      </c>
      <c r="C24" s="31" t="s">
        <v>203</v>
      </c>
      <c r="D24" s="32" t="s">
        <v>205</v>
      </c>
      <c r="E24" s="28" t="s">
        <v>102</v>
      </c>
      <c r="F24" s="28" t="s">
        <v>161</v>
      </c>
      <c r="G24" s="33" t="s">
        <v>214</v>
      </c>
      <c r="H24" s="22">
        <v>552</v>
      </c>
      <c r="I24" s="12">
        <v>138</v>
      </c>
      <c r="J24" s="13">
        <f t="shared" si="0"/>
        <v>4</v>
      </c>
      <c r="K24" s="11">
        <v>622</v>
      </c>
      <c r="L24" s="12">
        <v>192</v>
      </c>
      <c r="M24" s="13">
        <f t="shared" si="1"/>
        <v>3.2395833333333335</v>
      </c>
      <c r="N24" s="11">
        <v>753</v>
      </c>
      <c r="O24" s="12">
        <v>204</v>
      </c>
      <c r="P24" s="13">
        <f t="shared" si="2"/>
        <v>3.6911764705882355</v>
      </c>
      <c r="Q24" s="11">
        <v>550</v>
      </c>
      <c r="R24" s="12">
        <v>186</v>
      </c>
      <c r="S24" s="13">
        <f t="shared" si="14"/>
        <v>2.956989247311828</v>
      </c>
      <c r="T24" s="11">
        <v>889</v>
      </c>
      <c r="U24" s="12">
        <v>210</v>
      </c>
      <c r="V24" s="13">
        <f t="shared" si="3"/>
        <v>4.2333333333333334</v>
      </c>
      <c r="W24" s="11">
        <v>763</v>
      </c>
      <c r="X24" s="12">
        <v>204</v>
      </c>
      <c r="Y24" s="13">
        <f t="shared" si="4"/>
        <v>3.7401960784313726</v>
      </c>
      <c r="Z24" s="11">
        <v>565</v>
      </c>
      <c r="AA24" s="12">
        <v>180</v>
      </c>
      <c r="AB24" s="13">
        <f t="shared" si="5"/>
        <v>3.1388888888888888</v>
      </c>
      <c r="AC24" s="11">
        <v>585</v>
      </c>
      <c r="AD24" s="12">
        <v>180</v>
      </c>
      <c r="AE24" s="13">
        <f t="shared" si="6"/>
        <v>3.25</v>
      </c>
      <c r="AF24" s="11">
        <v>663</v>
      </c>
      <c r="AG24" s="12">
        <v>186</v>
      </c>
      <c r="AH24" s="13">
        <f t="shared" si="7"/>
        <v>3.564516129032258</v>
      </c>
      <c r="AI24" s="11">
        <v>571</v>
      </c>
      <c r="AJ24" s="12">
        <v>138</v>
      </c>
      <c r="AK24" s="13">
        <f t="shared" si="8"/>
        <v>4.13768115942029</v>
      </c>
      <c r="AL24" s="11">
        <v>319</v>
      </c>
      <c r="AM24" s="12">
        <v>120</v>
      </c>
      <c r="AN24" s="13">
        <f t="shared" si="9"/>
        <v>2.6583333333333332</v>
      </c>
      <c r="AO24" s="11">
        <v>198</v>
      </c>
      <c r="AP24" s="12">
        <v>54</v>
      </c>
      <c r="AQ24" s="13">
        <f t="shared" si="10"/>
        <v>3.6666666666666665</v>
      </c>
      <c r="AR24" s="24">
        <f t="shared" si="11"/>
        <v>7030</v>
      </c>
      <c r="AS24" s="25">
        <f t="shared" si="12"/>
        <v>1992</v>
      </c>
      <c r="AT24" s="16">
        <f t="shared" si="13"/>
        <v>3.5291164658634537</v>
      </c>
    </row>
    <row r="25" spans="1:46" s="4" customFormat="1" ht="20.100000000000001" customHeight="1" x14ac:dyDescent="0.2">
      <c r="A25" s="26" t="s">
        <v>161</v>
      </c>
      <c r="B25" s="18">
        <v>16</v>
      </c>
      <c r="C25" s="31" t="s">
        <v>204</v>
      </c>
      <c r="D25" s="32" t="s">
        <v>205</v>
      </c>
      <c r="E25" s="28" t="s">
        <v>102</v>
      </c>
      <c r="F25" s="28" t="s">
        <v>161</v>
      </c>
      <c r="G25" s="33" t="s">
        <v>161</v>
      </c>
      <c r="H25" s="22">
        <v>234</v>
      </c>
      <c r="I25" s="12">
        <v>270</v>
      </c>
      <c r="J25" s="13">
        <f t="shared" si="0"/>
        <v>0.8666666666666667</v>
      </c>
      <c r="K25" s="22">
        <v>294</v>
      </c>
      <c r="L25" s="12">
        <v>270</v>
      </c>
      <c r="M25" s="13">
        <f t="shared" si="1"/>
        <v>1.0888888888888888</v>
      </c>
      <c r="N25" s="11">
        <v>334</v>
      </c>
      <c r="O25" s="12">
        <v>270</v>
      </c>
      <c r="P25" s="13">
        <f t="shared" si="2"/>
        <v>1.2370370370370369</v>
      </c>
      <c r="Q25" s="11">
        <v>242</v>
      </c>
      <c r="R25" s="12">
        <v>270</v>
      </c>
      <c r="S25" s="13">
        <f t="shared" si="14"/>
        <v>0.89629629629629626</v>
      </c>
      <c r="T25" s="11">
        <v>323</v>
      </c>
      <c r="U25" s="12">
        <v>270</v>
      </c>
      <c r="V25" s="13">
        <f t="shared" si="3"/>
        <v>1.1962962962962962</v>
      </c>
      <c r="W25" s="11">
        <v>231</v>
      </c>
      <c r="X25" s="12">
        <v>180</v>
      </c>
      <c r="Y25" s="13">
        <f t="shared" si="4"/>
        <v>1.2833333333333334</v>
      </c>
      <c r="Z25" s="11">
        <v>179</v>
      </c>
      <c r="AA25" s="12">
        <v>180</v>
      </c>
      <c r="AB25" s="13">
        <f t="shared" si="5"/>
        <v>0.99444444444444446</v>
      </c>
      <c r="AC25" s="11">
        <v>158</v>
      </c>
      <c r="AD25" s="12">
        <v>180</v>
      </c>
      <c r="AE25" s="13">
        <f t="shared" si="6"/>
        <v>0.87777777777777777</v>
      </c>
      <c r="AF25" s="11">
        <v>292</v>
      </c>
      <c r="AG25" s="12">
        <v>90</v>
      </c>
      <c r="AH25" s="13">
        <f t="shared" si="7"/>
        <v>3.2444444444444445</v>
      </c>
      <c r="AI25" s="11">
        <v>287</v>
      </c>
      <c r="AJ25" s="12">
        <v>270</v>
      </c>
      <c r="AK25" s="13">
        <f t="shared" si="8"/>
        <v>1.0629629629629629</v>
      </c>
      <c r="AL25" s="11">
        <v>275</v>
      </c>
      <c r="AM25" s="12">
        <v>180</v>
      </c>
      <c r="AN25" s="13">
        <f t="shared" si="9"/>
        <v>1.5277777777777777</v>
      </c>
      <c r="AO25" s="11">
        <v>292</v>
      </c>
      <c r="AP25" s="12">
        <v>180</v>
      </c>
      <c r="AQ25" s="13">
        <f t="shared" si="10"/>
        <v>1.6222222222222222</v>
      </c>
      <c r="AR25" s="24">
        <f t="shared" si="11"/>
        <v>3141</v>
      </c>
      <c r="AS25" s="25">
        <f t="shared" si="12"/>
        <v>2610</v>
      </c>
      <c r="AT25" s="16">
        <f t="shared" si="13"/>
        <v>1.203448275862069</v>
      </c>
    </row>
    <row r="26" spans="1:46" s="4" customFormat="1" ht="20.100000000000001" customHeight="1" x14ac:dyDescent="0.2">
      <c r="A26" s="17"/>
      <c r="B26" s="18">
        <v>17</v>
      </c>
      <c r="C26" s="19"/>
      <c r="D26" s="20"/>
      <c r="E26" s="19"/>
      <c r="F26" s="19"/>
      <c r="G26" s="21"/>
      <c r="H26" s="22"/>
      <c r="I26" s="23"/>
      <c r="J26" s="13" t="str">
        <f t="shared" si="0"/>
        <v xml:space="preserve"> </v>
      </c>
      <c r="K26" s="22"/>
      <c r="L26" s="23"/>
      <c r="M26" s="13" t="str">
        <f t="shared" si="1"/>
        <v xml:space="preserve"> </v>
      </c>
      <c r="N26" s="22"/>
      <c r="O26" s="23"/>
      <c r="P26" s="13" t="str">
        <f t="shared" si="2"/>
        <v xml:space="preserve"> </v>
      </c>
      <c r="Q26" s="22"/>
      <c r="R26" s="23"/>
      <c r="S26" s="13" t="str">
        <f t="shared" si="14"/>
        <v xml:space="preserve"> </v>
      </c>
      <c r="T26" s="22"/>
      <c r="U26" s="23"/>
      <c r="V26" s="13" t="str">
        <f t="shared" si="3"/>
        <v xml:space="preserve"> </v>
      </c>
      <c r="W26" s="22"/>
      <c r="X26" s="23"/>
      <c r="Y26" s="13" t="str">
        <f t="shared" si="4"/>
        <v xml:space="preserve"> </v>
      </c>
      <c r="Z26" s="22"/>
      <c r="AA26" s="23"/>
      <c r="AB26" s="13" t="str">
        <f t="shared" si="5"/>
        <v xml:space="preserve"> </v>
      </c>
      <c r="AC26" s="22"/>
      <c r="AD26" s="23"/>
      <c r="AE26" s="13" t="str">
        <f t="shared" si="6"/>
        <v xml:space="preserve"> </v>
      </c>
      <c r="AF26" s="11"/>
      <c r="AG26" s="12"/>
      <c r="AH26" s="13" t="str">
        <f t="shared" si="7"/>
        <v xml:space="preserve"> </v>
      </c>
      <c r="AI26" s="11"/>
      <c r="AJ26" s="12"/>
      <c r="AK26" s="13" t="str">
        <f t="shared" si="8"/>
        <v xml:space="preserve"> </v>
      </c>
      <c r="AL26" s="11"/>
      <c r="AM26" s="12"/>
      <c r="AN26" s="13" t="str">
        <f t="shared" si="9"/>
        <v xml:space="preserve"> </v>
      </c>
      <c r="AO26" s="22"/>
      <c r="AP26" s="23"/>
      <c r="AQ26" s="13" t="str">
        <f t="shared" si="10"/>
        <v xml:space="preserve"> </v>
      </c>
      <c r="AR26" s="24">
        <f t="shared" si="11"/>
        <v>0</v>
      </c>
      <c r="AS26" s="25">
        <f t="shared" si="12"/>
        <v>0</v>
      </c>
      <c r="AT26" s="16" t="e">
        <f t="shared" si="13"/>
        <v>#DIV/0!</v>
      </c>
    </row>
    <row r="27" spans="1:46" s="4" customFormat="1" ht="20.100000000000001" customHeight="1" x14ac:dyDescent="0.2">
      <c r="A27" s="17"/>
      <c r="B27" s="18">
        <v>18</v>
      </c>
      <c r="C27" s="19"/>
      <c r="D27" s="20"/>
      <c r="E27" s="19"/>
      <c r="F27" s="19"/>
      <c r="G27" s="21"/>
      <c r="H27" s="22"/>
      <c r="I27" s="23"/>
      <c r="J27" s="13" t="str">
        <f t="shared" si="0"/>
        <v xml:space="preserve"> </v>
      </c>
      <c r="K27" s="22"/>
      <c r="L27" s="23"/>
      <c r="M27" s="13" t="str">
        <f t="shared" si="1"/>
        <v xml:space="preserve"> </v>
      </c>
      <c r="N27" s="22"/>
      <c r="O27" s="23"/>
      <c r="P27" s="13" t="str">
        <f t="shared" si="2"/>
        <v xml:space="preserve"> </v>
      </c>
      <c r="Q27" s="22"/>
      <c r="R27" s="23"/>
      <c r="S27" s="13" t="str">
        <f t="shared" si="14"/>
        <v xml:space="preserve"> </v>
      </c>
      <c r="T27" s="22"/>
      <c r="U27" s="23"/>
      <c r="V27" s="13" t="str">
        <f t="shared" si="3"/>
        <v xml:space="preserve"> </v>
      </c>
      <c r="W27" s="22"/>
      <c r="X27" s="23"/>
      <c r="Y27" s="13" t="str">
        <f t="shared" si="4"/>
        <v xml:space="preserve"> </v>
      </c>
      <c r="Z27" s="22"/>
      <c r="AA27" s="23"/>
      <c r="AB27" s="13" t="str">
        <f t="shared" si="5"/>
        <v xml:space="preserve"> </v>
      </c>
      <c r="AC27" s="22"/>
      <c r="AD27" s="23"/>
      <c r="AE27" s="13" t="str">
        <f t="shared" si="6"/>
        <v xml:space="preserve"> </v>
      </c>
      <c r="AF27" s="22"/>
      <c r="AG27" s="23"/>
      <c r="AH27" s="13" t="str">
        <f t="shared" si="7"/>
        <v xml:space="preserve"> </v>
      </c>
      <c r="AI27" s="22"/>
      <c r="AJ27" s="23"/>
      <c r="AK27" s="13" t="str">
        <f t="shared" si="8"/>
        <v xml:space="preserve"> </v>
      </c>
      <c r="AL27" s="11"/>
      <c r="AM27" s="12"/>
      <c r="AN27" s="13" t="str">
        <f t="shared" si="9"/>
        <v xml:space="preserve"> </v>
      </c>
      <c r="AO27" s="22"/>
      <c r="AP27" s="23"/>
      <c r="AQ27" s="13" t="str">
        <f t="shared" si="10"/>
        <v xml:space="preserve"> </v>
      </c>
      <c r="AR27" s="24">
        <f t="shared" si="11"/>
        <v>0</v>
      </c>
      <c r="AS27" s="25">
        <f t="shared" si="12"/>
        <v>0</v>
      </c>
      <c r="AT27" s="16" t="e">
        <f t="shared" si="13"/>
        <v>#DIV/0!</v>
      </c>
    </row>
    <row r="28" spans="1:46" s="4" customFormat="1" ht="20.100000000000001" customHeight="1" x14ac:dyDescent="0.2">
      <c r="A28" s="17"/>
      <c r="B28" s="18">
        <v>19</v>
      </c>
      <c r="C28" s="19"/>
      <c r="D28" s="20"/>
      <c r="E28" s="19"/>
      <c r="F28" s="19"/>
      <c r="G28" s="21"/>
      <c r="H28" s="22"/>
      <c r="I28" s="23"/>
      <c r="J28" s="13" t="str">
        <f t="shared" si="0"/>
        <v xml:space="preserve"> </v>
      </c>
      <c r="K28" s="22"/>
      <c r="L28" s="23"/>
      <c r="M28" s="13" t="str">
        <f t="shared" si="1"/>
        <v xml:space="preserve"> </v>
      </c>
      <c r="N28" s="22"/>
      <c r="O28" s="23"/>
      <c r="P28" s="13" t="str">
        <f t="shared" si="2"/>
        <v xml:space="preserve"> </v>
      </c>
      <c r="Q28" s="22"/>
      <c r="R28" s="23"/>
      <c r="S28" s="13" t="str">
        <f t="shared" si="14"/>
        <v xml:space="preserve"> </v>
      </c>
      <c r="T28" s="22"/>
      <c r="U28" s="23"/>
      <c r="V28" s="13" t="str">
        <f t="shared" si="3"/>
        <v xml:space="preserve"> </v>
      </c>
      <c r="W28" s="22"/>
      <c r="X28" s="23"/>
      <c r="Y28" s="13" t="str">
        <f t="shared" si="4"/>
        <v xml:space="preserve"> </v>
      </c>
      <c r="Z28" s="22"/>
      <c r="AA28" s="23"/>
      <c r="AB28" s="13" t="str">
        <f t="shared" si="5"/>
        <v xml:space="preserve"> </v>
      </c>
      <c r="AC28" s="22"/>
      <c r="AD28" s="23"/>
      <c r="AE28" s="13" t="str">
        <f t="shared" si="6"/>
        <v xml:space="preserve"> </v>
      </c>
      <c r="AF28" s="22"/>
      <c r="AG28" s="23"/>
      <c r="AH28" s="13" t="str">
        <f t="shared" si="7"/>
        <v xml:space="preserve"> </v>
      </c>
      <c r="AI28" s="22"/>
      <c r="AJ28" s="23"/>
      <c r="AK28" s="13" t="str">
        <f t="shared" si="8"/>
        <v xml:space="preserve"> </v>
      </c>
      <c r="AL28" s="11"/>
      <c r="AM28" s="12"/>
      <c r="AN28" s="13" t="str">
        <f t="shared" si="9"/>
        <v xml:space="preserve"> </v>
      </c>
      <c r="AO28" s="22"/>
      <c r="AP28" s="23"/>
      <c r="AQ28" s="13" t="str">
        <f t="shared" si="10"/>
        <v xml:space="preserve"> </v>
      </c>
      <c r="AR28" s="24">
        <f t="shared" si="11"/>
        <v>0</v>
      </c>
      <c r="AS28" s="25">
        <f t="shared" si="12"/>
        <v>0</v>
      </c>
      <c r="AT28" s="16" t="e">
        <f t="shared" si="13"/>
        <v>#DIV/0!</v>
      </c>
    </row>
    <row r="29" spans="1:46" s="4" customFormat="1" ht="20.100000000000001" customHeight="1" x14ac:dyDescent="0.2">
      <c r="A29" s="17"/>
      <c r="B29" s="18">
        <v>20</v>
      </c>
      <c r="C29" s="19"/>
      <c r="D29" s="20"/>
      <c r="E29" s="19"/>
      <c r="F29" s="19"/>
      <c r="G29" s="21"/>
      <c r="H29" s="22"/>
      <c r="I29" s="23"/>
      <c r="J29" s="13" t="str">
        <f t="shared" si="0"/>
        <v xml:space="preserve"> </v>
      </c>
      <c r="K29" s="22"/>
      <c r="L29" s="23"/>
      <c r="M29" s="13" t="str">
        <f t="shared" si="1"/>
        <v xml:space="preserve"> </v>
      </c>
      <c r="N29" s="22"/>
      <c r="O29" s="23"/>
      <c r="P29" s="13" t="str">
        <f t="shared" si="2"/>
        <v xml:space="preserve"> </v>
      </c>
      <c r="Q29" s="22"/>
      <c r="R29" s="23"/>
      <c r="S29" s="13" t="str">
        <f t="shared" si="14"/>
        <v xml:space="preserve"> </v>
      </c>
      <c r="T29" s="22"/>
      <c r="U29" s="23"/>
      <c r="V29" s="13" t="str">
        <f t="shared" si="3"/>
        <v xml:space="preserve"> </v>
      </c>
      <c r="W29" s="22"/>
      <c r="X29" s="23"/>
      <c r="Y29" s="13" t="str">
        <f t="shared" si="4"/>
        <v xml:space="preserve"> </v>
      </c>
      <c r="Z29" s="22"/>
      <c r="AA29" s="23"/>
      <c r="AB29" s="13" t="str">
        <f t="shared" si="5"/>
        <v xml:space="preserve"> </v>
      </c>
      <c r="AC29" s="22"/>
      <c r="AD29" s="23"/>
      <c r="AE29" s="13" t="str">
        <f t="shared" si="6"/>
        <v xml:space="preserve"> </v>
      </c>
      <c r="AF29" s="22"/>
      <c r="AG29" s="23"/>
      <c r="AH29" s="13" t="str">
        <f t="shared" si="7"/>
        <v xml:space="preserve"> </v>
      </c>
      <c r="AI29" s="22"/>
      <c r="AJ29" s="23"/>
      <c r="AK29" s="13" t="str">
        <f t="shared" si="8"/>
        <v xml:space="preserve"> </v>
      </c>
      <c r="AL29" s="22"/>
      <c r="AM29" s="23"/>
      <c r="AN29" s="13" t="str">
        <f t="shared" si="9"/>
        <v xml:space="preserve"> </v>
      </c>
      <c r="AO29" s="22"/>
      <c r="AP29" s="23"/>
      <c r="AQ29" s="13" t="str">
        <f t="shared" si="10"/>
        <v xml:space="preserve"> </v>
      </c>
      <c r="AR29" s="24">
        <f t="shared" si="11"/>
        <v>0</v>
      </c>
      <c r="AS29" s="25">
        <f t="shared" si="12"/>
        <v>0</v>
      </c>
      <c r="AT29" s="16" t="e">
        <f t="shared" si="13"/>
        <v>#DIV/0!</v>
      </c>
    </row>
    <row r="30" spans="1:46" s="4" customFormat="1" ht="20.100000000000001" customHeight="1" x14ac:dyDescent="0.2">
      <c r="A30" s="17"/>
      <c r="B30" s="18">
        <v>21</v>
      </c>
      <c r="C30" s="19"/>
      <c r="D30" s="20"/>
      <c r="E30" s="19"/>
      <c r="F30" s="19"/>
      <c r="G30" s="21"/>
      <c r="H30" s="22"/>
      <c r="I30" s="23"/>
      <c r="J30" s="13" t="str">
        <f t="shared" si="0"/>
        <v xml:space="preserve"> </v>
      </c>
      <c r="K30" s="22"/>
      <c r="L30" s="23"/>
      <c r="M30" s="13" t="str">
        <f t="shared" si="1"/>
        <v xml:space="preserve"> </v>
      </c>
      <c r="N30" s="22"/>
      <c r="O30" s="23"/>
      <c r="P30" s="13" t="str">
        <f t="shared" si="2"/>
        <v xml:space="preserve"> </v>
      </c>
      <c r="Q30" s="22"/>
      <c r="R30" s="23"/>
      <c r="S30" s="13" t="str">
        <f t="shared" si="14"/>
        <v xml:space="preserve"> </v>
      </c>
      <c r="T30" s="22"/>
      <c r="U30" s="23"/>
      <c r="V30" s="13" t="str">
        <f t="shared" si="3"/>
        <v xml:space="preserve"> </v>
      </c>
      <c r="W30" s="22"/>
      <c r="X30" s="23"/>
      <c r="Y30" s="13" t="str">
        <f t="shared" si="4"/>
        <v xml:space="preserve"> </v>
      </c>
      <c r="Z30" s="22"/>
      <c r="AA30" s="23"/>
      <c r="AB30" s="13" t="str">
        <f t="shared" si="5"/>
        <v xml:space="preserve"> </v>
      </c>
      <c r="AC30" s="22"/>
      <c r="AD30" s="23"/>
      <c r="AE30" s="13" t="str">
        <f t="shared" si="6"/>
        <v xml:space="preserve"> </v>
      </c>
      <c r="AF30" s="22"/>
      <c r="AG30" s="23"/>
      <c r="AH30" s="13" t="str">
        <f t="shared" si="7"/>
        <v xml:space="preserve"> </v>
      </c>
      <c r="AI30" s="22"/>
      <c r="AJ30" s="23"/>
      <c r="AK30" s="13" t="str">
        <f t="shared" si="8"/>
        <v xml:space="preserve"> </v>
      </c>
      <c r="AL30" s="22"/>
      <c r="AM30" s="23"/>
      <c r="AN30" s="13" t="str">
        <f t="shared" si="9"/>
        <v xml:space="preserve"> </v>
      </c>
      <c r="AO30" s="22"/>
      <c r="AP30" s="23"/>
      <c r="AQ30" s="13" t="str">
        <f t="shared" si="10"/>
        <v xml:space="preserve"> </v>
      </c>
      <c r="AR30" s="24">
        <f t="shared" si="11"/>
        <v>0</v>
      </c>
      <c r="AS30" s="25">
        <f t="shared" si="12"/>
        <v>0</v>
      </c>
      <c r="AT30" s="16" t="e">
        <f t="shared" si="13"/>
        <v>#DIV/0!</v>
      </c>
    </row>
    <row r="31" spans="1:46" s="4" customFormat="1" ht="20.100000000000001" customHeight="1" x14ac:dyDescent="0.2">
      <c r="A31" s="17"/>
      <c r="B31" s="18">
        <v>22</v>
      </c>
      <c r="C31" s="19"/>
      <c r="D31" s="20"/>
      <c r="E31" s="19"/>
      <c r="F31" s="19"/>
      <c r="G31" s="21"/>
      <c r="H31" s="22"/>
      <c r="I31" s="23"/>
      <c r="J31" s="13" t="str">
        <f t="shared" si="0"/>
        <v xml:space="preserve"> </v>
      </c>
      <c r="K31" s="22"/>
      <c r="L31" s="23"/>
      <c r="M31" s="13" t="str">
        <f t="shared" si="1"/>
        <v xml:space="preserve"> </v>
      </c>
      <c r="N31" s="22"/>
      <c r="O31" s="23"/>
      <c r="P31" s="13" t="str">
        <f t="shared" si="2"/>
        <v xml:space="preserve"> </v>
      </c>
      <c r="Q31" s="22"/>
      <c r="R31" s="23"/>
      <c r="S31" s="13" t="str">
        <f t="shared" si="14"/>
        <v xml:space="preserve"> </v>
      </c>
      <c r="T31" s="22"/>
      <c r="U31" s="23"/>
      <c r="V31" s="13" t="str">
        <f t="shared" si="3"/>
        <v xml:space="preserve"> </v>
      </c>
      <c r="W31" s="22"/>
      <c r="X31" s="23"/>
      <c r="Y31" s="13" t="str">
        <f t="shared" si="4"/>
        <v xml:space="preserve"> </v>
      </c>
      <c r="Z31" s="22"/>
      <c r="AA31" s="23"/>
      <c r="AB31" s="13" t="str">
        <f t="shared" si="5"/>
        <v xml:space="preserve"> </v>
      </c>
      <c r="AC31" s="22"/>
      <c r="AD31" s="23"/>
      <c r="AE31" s="13" t="str">
        <f t="shared" si="6"/>
        <v xml:space="preserve"> </v>
      </c>
      <c r="AF31" s="22"/>
      <c r="AG31" s="23"/>
      <c r="AH31" s="13" t="str">
        <f t="shared" si="7"/>
        <v xml:space="preserve"> </v>
      </c>
      <c r="AI31" s="22"/>
      <c r="AJ31" s="23"/>
      <c r="AK31" s="13" t="str">
        <f t="shared" si="8"/>
        <v xml:space="preserve"> </v>
      </c>
      <c r="AL31" s="22"/>
      <c r="AM31" s="23"/>
      <c r="AN31" s="13" t="str">
        <f t="shared" si="9"/>
        <v xml:space="preserve"> </v>
      </c>
      <c r="AO31" s="22"/>
      <c r="AP31" s="23"/>
      <c r="AQ31" s="13" t="str">
        <f t="shared" si="10"/>
        <v xml:space="preserve"> </v>
      </c>
      <c r="AR31" s="24">
        <f t="shared" si="11"/>
        <v>0</v>
      </c>
      <c r="AS31" s="25">
        <f t="shared" si="12"/>
        <v>0</v>
      </c>
      <c r="AT31" s="16" t="e">
        <f t="shared" si="13"/>
        <v>#DIV/0!</v>
      </c>
    </row>
    <row r="32" spans="1:46" s="4" customFormat="1" ht="20.100000000000001" customHeight="1" x14ac:dyDescent="0.2">
      <c r="A32" s="17"/>
      <c r="B32" s="18">
        <v>23</v>
      </c>
      <c r="C32" s="19"/>
      <c r="D32" s="20"/>
      <c r="E32" s="19"/>
      <c r="F32" s="19"/>
      <c r="G32" s="21"/>
      <c r="H32" s="22"/>
      <c r="I32" s="23"/>
      <c r="J32" s="13" t="str">
        <f t="shared" si="0"/>
        <v xml:space="preserve"> </v>
      </c>
      <c r="K32" s="22"/>
      <c r="L32" s="23"/>
      <c r="M32" s="13" t="str">
        <f t="shared" si="1"/>
        <v xml:space="preserve"> </v>
      </c>
      <c r="N32" s="22"/>
      <c r="O32" s="23"/>
      <c r="P32" s="13" t="str">
        <f t="shared" si="2"/>
        <v xml:space="preserve"> </v>
      </c>
      <c r="Q32" s="22"/>
      <c r="R32" s="23"/>
      <c r="S32" s="13" t="str">
        <f t="shared" si="14"/>
        <v xml:space="preserve"> </v>
      </c>
      <c r="T32" s="22"/>
      <c r="U32" s="23"/>
      <c r="V32" s="13" t="str">
        <f t="shared" si="3"/>
        <v xml:space="preserve"> </v>
      </c>
      <c r="W32" s="22"/>
      <c r="X32" s="23"/>
      <c r="Y32" s="13" t="str">
        <f t="shared" si="4"/>
        <v xml:space="preserve"> </v>
      </c>
      <c r="Z32" s="22"/>
      <c r="AA32" s="23"/>
      <c r="AB32" s="13" t="str">
        <f t="shared" si="5"/>
        <v xml:space="preserve"> </v>
      </c>
      <c r="AC32" s="22"/>
      <c r="AD32" s="23"/>
      <c r="AE32" s="13" t="str">
        <f t="shared" si="6"/>
        <v xml:space="preserve"> </v>
      </c>
      <c r="AF32" s="22"/>
      <c r="AG32" s="23"/>
      <c r="AH32" s="13" t="str">
        <f t="shared" si="7"/>
        <v xml:space="preserve"> </v>
      </c>
      <c r="AI32" s="22"/>
      <c r="AJ32" s="23"/>
      <c r="AK32" s="13" t="str">
        <f t="shared" si="8"/>
        <v xml:space="preserve"> </v>
      </c>
      <c r="AL32" s="22"/>
      <c r="AM32" s="23"/>
      <c r="AN32" s="13" t="str">
        <f t="shared" si="9"/>
        <v xml:space="preserve"> </v>
      </c>
      <c r="AO32" s="22"/>
      <c r="AP32" s="23"/>
      <c r="AQ32" s="13" t="str">
        <f t="shared" si="10"/>
        <v xml:space="preserve"> </v>
      </c>
      <c r="AR32" s="24">
        <f t="shared" si="11"/>
        <v>0</v>
      </c>
      <c r="AS32" s="25">
        <f t="shared" si="12"/>
        <v>0</v>
      </c>
      <c r="AT32" s="16" t="e">
        <f t="shared" si="13"/>
        <v>#DIV/0!</v>
      </c>
    </row>
    <row r="33" spans="1:46" s="4" customFormat="1" ht="20.100000000000001" customHeight="1" x14ac:dyDescent="0.2">
      <c r="A33" s="17"/>
      <c r="B33" s="18">
        <v>24</v>
      </c>
      <c r="C33" s="19"/>
      <c r="D33" s="20"/>
      <c r="E33" s="19"/>
      <c r="F33" s="19"/>
      <c r="G33" s="21"/>
      <c r="H33" s="22"/>
      <c r="I33" s="23"/>
      <c r="J33" s="13" t="str">
        <f t="shared" si="0"/>
        <v xml:space="preserve"> </v>
      </c>
      <c r="K33" s="22"/>
      <c r="L33" s="23"/>
      <c r="M33" s="13" t="str">
        <f t="shared" si="1"/>
        <v xml:space="preserve"> </v>
      </c>
      <c r="N33" s="22"/>
      <c r="O33" s="23"/>
      <c r="P33" s="13" t="str">
        <f t="shared" si="2"/>
        <v xml:space="preserve"> </v>
      </c>
      <c r="Q33" s="22"/>
      <c r="R33" s="23"/>
      <c r="S33" s="13" t="str">
        <f t="shared" si="14"/>
        <v xml:space="preserve"> </v>
      </c>
      <c r="T33" s="22"/>
      <c r="U33" s="23"/>
      <c r="V33" s="13" t="str">
        <f t="shared" si="3"/>
        <v xml:space="preserve"> </v>
      </c>
      <c r="W33" s="22"/>
      <c r="X33" s="23"/>
      <c r="Y33" s="13" t="str">
        <f t="shared" si="4"/>
        <v xml:space="preserve"> </v>
      </c>
      <c r="Z33" s="22"/>
      <c r="AA33" s="23"/>
      <c r="AB33" s="13" t="str">
        <f t="shared" si="5"/>
        <v xml:space="preserve"> </v>
      </c>
      <c r="AC33" s="22"/>
      <c r="AD33" s="23"/>
      <c r="AE33" s="13" t="str">
        <f t="shared" si="6"/>
        <v xml:space="preserve"> </v>
      </c>
      <c r="AF33" s="22"/>
      <c r="AG33" s="23"/>
      <c r="AH33" s="13" t="str">
        <f t="shared" si="7"/>
        <v xml:space="preserve"> </v>
      </c>
      <c r="AI33" s="22"/>
      <c r="AJ33" s="23"/>
      <c r="AK33" s="13" t="str">
        <f t="shared" si="8"/>
        <v xml:space="preserve"> </v>
      </c>
      <c r="AL33" s="22"/>
      <c r="AM33" s="23"/>
      <c r="AN33" s="13" t="str">
        <f t="shared" si="9"/>
        <v xml:space="preserve"> </v>
      </c>
      <c r="AO33" s="22"/>
      <c r="AP33" s="23"/>
      <c r="AQ33" s="13" t="str">
        <f t="shared" si="10"/>
        <v xml:space="preserve"> </v>
      </c>
      <c r="AR33" s="24">
        <f t="shared" si="11"/>
        <v>0</v>
      </c>
      <c r="AS33" s="25">
        <f t="shared" si="12"/>
        <v>0</v>
      </c>
      <c r="AT33" s="16" t="e">
        <f t="shared" si="13"/>
        <v>#DIV/0!</v>
      </c>
    </row>
    <row r="34" spans="1:46" s="4" customFormat="1" ht="20.100000000000001" customHeight="1" x14ac:dyDescent="0.2">
      <c r="A34" s="17"/>
      <c r="B34" s="18">
        <v>25</v>
      </c>
      <c r="C34" s="19"/>
      <c r="D34" s="20"/>
      <c r="E34" s="19"/>
      <c r="F34" s="19"/>
      <c r="G34" s="21"/>
      <c r="H34" s="22"/>
      <c r="I34" s="23"/>
      <c r="J34" s="13" t="str">
        <f t="shared" si="0"/>
        <v xml:space="preserve"> </v>
      </c>
      <c r="K34" s="22"/>
      <c r="L34" s="23"/>
      <c r="M34" s="13" t="str">
        <f t="shared" si="1"/>
        <v xml:space="preserve"> </v>
      </c>
      <c r="N34" s="22"/>
      <c r="O34" s="23"/>
      <c r="P34" s="13" t="str">
        <f t="shared" si="2"/>
        <v xml:space="preserve"> </v>
      </c>
      <c r="Q34" s="22"/>
      <c r="R34" s="23"/>
      <c r="S34" s="13" t="str">
        <f t="shared" si="14"/>
        <v xml:space="preserve"> </v>
      </c>
      <c r="T34" s="22"/>
      <c r="U34" s="23"/>
      <c r="V34" s="13" t="str">
        <f t="shared" si="3"/>
        <v xml:space="preserve"> </v>
      </c>
      <c r="W34" s="22"/>
      <c r="X34" s="23"/>
      <c r="Y34" s="13" t="str">
        <f t="shared" si="4"/>
        <v xml:space="preserve"> </v>
      </c>
      <c r="Z34" s="22"/>
      <c r="AA34" s="23"/>
      <c r="AB34" s="13" t="str">
        <f t="shared" si="5"/>
        <v xml:space="preserve"> </v>
      </c>
      <c r="AC34" s="22"/>
      <c r="AD34" s="23"/>
      <c r="AE34" s="13" t="str">
        <f t="shared" si="6"/>
        <v xml:space="preserve"> </v>
      </c>
      <c r="AF34" s="22"/>
      <c r="AG34" s="23"/>
      <c r="AH34" s="13" t="str">
        <f t="shared" si="7"/>
        <v xml:space="preserve"> </v>
      </c>
      <c r="AI34" s="22"/>
      <c r="AJ34" s="23"/>
      <c r="AK34" s="13" t="str">
        <f t="shared" si="8"/>
        <v xml:space="preserve"> </v>
      </c>
      <c r="AL34" s="22"/>
      <c r="AM34" s="23"/>
      <c r="AN34" s="13" t="str">
        <f t="shared" si="9"/>
        <v xml:space="preserve"> </v>
      </c>
      <c r="AO34" s="22"/>
      <c r="AP34" s="23"/>
      <c r="AQ34" s="13" t="str">
        <f t="shared" si="10"/>
        <v xml:space="preserve"> </v>
      </c>
      <c r="AR34" s="24">
        <f t="shared" si="11"/>
        <v>0</v>
      </c>
      <c r="AS34" s="25">
        <f t="shared" si="12"/>
        <v>0</v>
      </c>
      <c r="AT34" s="16" t="e">
        <f t="shared" si="13"/>
        <v>#DIV/0!</v>
      </c>
    </row>
    <row r="35" spans="1:46" s="4" customFormat="1" ht="20.100000000000001" customHeight="1" x14ac:dyDescent="0.2">
      <c r="A35" s="17"/>
      <c r="B35" s="18">
        <v>26</v>
      </c>
      <c r="C35" s="19"/>
      <c r="D35" s="20"/>
      <c r="E35" s="19"/>
      <c r="F35" s="19"/>
      <c r="G35" s="21"/>
      <c r="H35" s="22"/>
      <c r="I35" s="23"/>
      <c r="J35" s="13" t="str">
        <f t="shared" si="0"/>
        <v xml:space="preserve"> </v>
      </c>
      <c r="K35" s="22"/>
      <c r="L35" s="23"/>
      <c r="M35" s="13" t="str">
        <f t="shared" si="1"/>
        <v xml:space="preserve"> </v>
      </c>
      <c r="N35" s="22"/>
      <c r="O35" s="23"/>
      <c r="P35" s="13" t="str">
        <f t="shared" si="2"/>
        <v xml:space="preserve"> </v>
      </c>
      <c r="Q35" s="22"/>
      <c r="R35" s="23"/>
      <c r="S35" s="13" t="str">
        <f t="shared" si="14"/>
        <v xml:space="preserve"> </v>
      </c>
      <c r="T35" s="22"/>
      <c r="U35" s="23"/>
      <c r="V35" s="13" t="str">
        <f t="shared" si="3"/>
        <v xml:space="preserve"> </v>
      </c>
      <c r="W35" s="22"/>
      <c r="X35" s="23"/>
      <c r="Y35" s="13" t="str">
        <f t="shared" si="4"/>
        <v xml:space="preserve"> </v>
      </c>
      <c r="Z35" s="22"/>
      <c r="AA35" s="23"/>
      <c r="AB35" s="13" t="str">
        <f t="shared" si="5"/>
        <v xml:space="preserve"> </v>
      </c>
      <c r="AC35" s="22"/>
      <c r="AD35" s="23"/>
      <c r="AE35" s="13" t="str">
        <f t="shared" si="6"/>
        <v xml:space="preserve"> </v>
      </c>
      <c r="AF35" s="22"/>
      <c r="AG35" s="23"/>
      <c r="AH35" s="13" t="str">
        <f t="shared" si="7"/>
        <v xml:space="preserve"> </v>
      </c>
      <c r="AI35" s="22"/>
      <c r="AJ35" s="23"/>
      <c r="AK35" s="13" t="str">
        <f t="shared" si="8"/>
        <v xml:space="preserve"> </v>
      </c>
      <c r="AL35" s="22"/>
      <c r="AM35" s="23"/>
      <c r="AN35" s="13" t="str">
        <f t="shared" si="9"/>
        <v xml:space="preserve"> </v>
      </c>
      <c r="AO35" s="22"/>
      <c r="AP35" s="23"/>
      <c r="AQ35" s="13" t="str">
        <f t="shared" si="10"/>
        <v xml:space="preserve"> </v>
      </c>
      <c r="AR35" s="24">
        <f t="shared" si="11"/>
        <v>0</v>
      </c>
      <c r="AS35" s="25">
        <f t="shared" si="12"/>
        <v>0</v>
      </c>
      <c r="AT35" s="16" t="e">
        <f t="shared" si="13"/>
        <v>#DIV/0!</v>
      </c>
    </row>
    <row r="36" spans="1:46" s="4" customFormat="1" ht="20.100000000000001" customHeight="1" x14ac:dyDescent="0.2">
      <c r="A36" s="17"/>
      <c r="B36" s="18">
        <v>27</v>
      </c>
      <c r="C36" s="19"/>
      <c r="D36" s="20"/>
      <c r="E36" s="19"/>
      <c r="F36" s="19"/>
      <c r="G36" s="21"/>
      <c r="H36" s="22"/>
      <c r="I36" s="23"/>
      <c r="J36" s="13" t="str">
        <f t="shared" si="0"/>
        <v xml:space="preserve"> </v>
      </c>
      <c r="K36" s="22"/>
      <c r="L36" s="23"/>
      <c r="M36" s="13" t="str">
        <f t="shared" si="1"/>
        <v xml:space="preserve"> </v>
      </c>
      <c r="N36" s="22"/>
      <c r="O36" s="23"/>
      <c r="P36" s="13" t="str">
        <f t="shared" si="2"/>
        <v xml:space="preserve"> </v>
      </c>
      <c r="Q36" s="22"/>
      <c r="R36" s="23"/>
      <c r="S36" s="13" t="str">
        <f t="shared" si="14"/>
        <v xml:space="preserve"> </v>
      </c>
      <c r="T36" s="22"/>
      <c r="U36" s="23"/>
      <c r="V36" s="13" t="str">
        <f t="shared" si="3"/>
        <v xml:space="preserve"> </v>
      </c>
      <c r="W36" s="22"/>
      <c r="X36" s="23"/>
      <c r="Y36" s="13" t="str">
        <f t="shared" si="4"/>
        <v xml:space="preserve"> </v>
      </c>
      <c r="Z36" s="22"/>
      <c r="AA36" s="23"/>
      <c r="AB36" s="13" t="str">
        <f t="shared" si="5"/>
        <v xml:space="preserve"> </v>
      </c>
      <c r="AC36" s="22"/>
      <c r="AD36" s="23"/>
      <c r="AE36" s="13" t="str">
        <f t="shared" si="6"/>
        <v xml:space="preserve"> </v>
      </c>
      <c r="AF36" s="22"/>
      <c r="AG36" s="23"/>
      <c r="AH36" s="13" t="str">
        <f t="shared" si="7"/>
        <v xml:space="preserve"> </v>
      </c>
      <c r="AI36" s="22"/>
      <c r="AJ36" s="23"/>
      <c r="AK36" s="13" t="str">
        <f t="shared" si="8"/>
        <v xml:space="preserve"> </v>
      </c>
      <c r="AL36" s="22"/>
      <c r="AM36" s="23"/>
      <c r="AN36" s="13" t="str">
        <f t="shared" si="9"/>
        <v xml:space="preserve"> </v>
      </c>
      <c r="AO36" s="22"/>
      <c r="AP36" s="23"/>
      <c r="AQ36" s="13" t="str">
        <f t="shared" si="10"/>
        <v xml:space="preserve"> </v>
      </c>
      <c r="AR36" s="24">
        <f t="shared" si="11"/>
        <v>0</v>
      </c>
      <c r="AS36" s="25">
        <f t="shared" si="12"/>
        <v>0</v>
      </c>
      <c r="AT36" s="16" t="e">
        <f t="shared" si="13"/>
        <v>#DIV/0!</v>
      </c>
    </row>
    <row r="37" spans="1:46" s="4" customFormat="1" ht="20.100000000000001" customHeight="1" x14ac:dyDescent="0.2">
      <c r="A37" s="17"/>
      <c r="B37" s="18">
        <v>28</v>
      </c>
      <c r="C37" s="19"/>
      <c r="D37" s="20"/>
      <c r="E37" s="19"/>
      <c r="F37" s="19"/>
      <c r="G37" s="21"/>
      <c r="H37" s="22"/>
      <c r="I37" s="23"/>
      <c r="J37" s="13" t="str">
        <f t="shared" si="0"/>
        <v xml:space="preserve"> </v>
      </c>
      <c r="K37" s="22"/>
      <c r="L37" s="23"/>
      <c r="M37" s="13" t="str">
        <f t="shared" si="1"/>
        <v xml:space="preserve"> </v>
      </c>
      <c r="N37" s="22"/>
      <c r="O37" s="23"/>
      <c r="P37" s="13" t="str">
        <f t="shared" si="2"/>
        <v xml:space="preserve"> </v>
      </c>
      <c r="Q37" s="22"/>
      <c r="R37" s="23"/>
      <c r="S37" s="13" t="str">
        <f t="shared" si="14"/>
        <v xml:space="preserve"> </v>
      </c>
      <c r="T37" s="22"/>
      <c r="U37" s="23"/>
      <c r="V37" s="13" t="str">
        <f t="shared" si="3"/>
        <v xml:space="preserve"> </v>
      </c>
      <c r="W37" s="22"/>
      <c r="X37" s="23"/>
      <c r="Y37" s="13" t="str">
        <f t="shared" si="4"/>
        <v xml:space="preserve"> </v>
      </c>
      <c r="Z37" s="22"/>
      <c r="AA37" s="23"/>
      <c r="AB37" s="13" t="str">
        <f t="shared" si="5"/>
        <v xml:space="preserve"> </v>
      </c>
      <c r="AC37" s="22"/>
      <c r="AD37" s="23"/>
      <c r="AE37" s="13" t="str">
        <f t="shared" si="6"/>
        <v xml:space="preserve"> </v>
      </c>
      <c r="AF37" s="22"/>
      <c r="AG37" s="23"/>
      <c r="AH37" s="13" t="str">
        <f t="shared" si="7"/>
        <v xml:space="preserve"> </v>
      </c>
      <c r="AI37" s="22"/>
      <c r="AJ37" s="23"/>
      <c r="AK37" s="13" t="str">
        <f t="shared" si="8"/>
        <v xml:space="preserve"> </v>
      </c>
      <c r="AL37" s="22"/>
      <c r="AM37" s="23"/>
      <c r="AN37" s="13" t="str">
        <f t="shared" si="9"/>
        <v xml:space="preserve"> </v>
      </c>
      <c r="AO37" s="22"/>
      <c r="AP37" s="23"/>
      <c r="AQ37" s="13" t="str">
        <f t="shared" si="10"/>
        <v xml:space="preserve"> </v>
      </c>
      <c r="AR37" s="24">
        <f t="shared" si="11"/>
        <v>0</v>
      </c>
      <c r="AS37" s="25">
        <f t="shared" si="12"/>
        <v>0</v>
      </c>
      <c r="AT37" s="16" t="e">
        <f t="shared" si="13"/>
        <v>#DIV/0!</v>
      </c>
    </row>
    <row r="38" spans="1:46" s="4" customFormat="1" ht="20.100000000000001" customHeight="1" x14ac:dyDescent="0.2">
      <c r="A38" s="17"/>
      <c r="B38" s="18">
        <v>29</v>
      </c>
      <c r="C38" s="19"/>
      <c r="D38" s="20"/>
      <c r="E38" s="19"/>
      <c r="F38" s="19"/>
      <c r="G38" s="21"/>
      <c r="H38" s="22"/>
      <c r="I38" s="23"/>
      <c r="J38" s="13" t="str">
        <f t="shared" si="0"/>
        <v xml:space="preserve"> </v>
      </c>
      <c r="K38" s="22"/>
      <c r="L38" s="23"/>
      <c r="M38" s="13" t="str">
        <f t="shared" si="1"/>
        <v xml:space="preserve"> </v>
      </c>
      <c r="N38" s="22"/>
      <c r="O38" s="23"/>
      <c r="P38" s="13" t="str">
        <f t="shared" si="2"/>
        <v xml:space="preserve"> </v>
      </c>
      <c r="Q38" s="22"/>
      <c r="R38" s="23"/>
      <c r="S38" s="13" t="str">
        <f t="shared" si="14"/>
        <v xml:space="preserve"> </v>
      </c>
      <c r="T38" s="22"/>
      <c r="U38" s="23"/>
      <c r="V38" s="13" t="str">
        <f t="shared" si="3"/>
        <v xml:space="preserve"> </v>
      </c>
      <c r="W38" s="22"/>
      <c r="X38" s="23"/>
      <c r="Y38" s="13" t="str">
        <f t="shared" si="4"/>
        <v xml:space="preserve"> </v>
      </c>
      <c r="Z38" s="22"/>
      <c r="AA38" s="23"/>
      <c r="AB38" s="13" t="str">
        <f t="shared" si="5"/>
        <v xml:space="preserve"> </v>
      </c>
      <c r="AC38" s="22"/>
      <c r="AD38" s="23"/>
      <c r="AE38" s="13" t="str">
        <f t="shared" si="6"/>
        <v xml:space="preserve"> </v>
      </c>
      <c r="AF38" s="22"/>
      <c r="AG38" s="23"/>
      <c r="AH38" s="13" t="str">
        <f t="shared" si="7"/>
        <v xml:space="preserve"> </v>
      </c>
      <c r="AI38" s="22"/>
      <c r="AJ38" s="23"/>
      <c r="AK38" s="13" t="str">
        <f t="shared" si="8"/>
        <v xml:space="preserve"> </v>
      </c>
      <c r="AL38" s="22"/>
      <c r="AM38" s="23"/>
      <c r="AN38" s="13" t="str">
        <f t="shared" si="9"/>
        <v xml:space="preserve"> </v>
      </c>
      <c r="AO38" s="22"/>
      <c r="AP38" s="23"/>
      <c r="AQ38" s="13" t="str">
        <f t="shared" si="10"/>
        <v xml:space="preserve"> </v>
      </c>
      <c r="AR38" s="24">
        <f t="shared" si="11"/>
        <v>0</v>
      </c>
      <c r="AS38" s="25">
        <f t="shared" si="12"/>
        <v>0</v>
      </c>
      <c r="AT38" s="16" t="e">
        <f t="shared" si="13"/>
        <v>#DIV/0!</v>
      </c>
    </row>
    <row r="39" spans="1:46" s="4" customFormat="1" ht="20.100000000000001" customHeight="1" x14ac:dyDescent="0.2">
      <c r="A39" s="17"/>
      <c r="B39" s="18">
        <v>30</v>
      </c>
      <c r="C39" s="19"/>
      <c r="D39" s="20"/>
      <c r="E39" s="19"/>
      <c r="F39" s="19"/>
      <c r="G39" s="21"/>
      <c r="H39" s="22"/>
      <c r="I39" s="23"/>
      <c r="J39" s="13" t="str">
        <f t="shared" si="0"/>
        <v xml:space="preserve"> </v>
      </c>
      <c r="K39" s="22"/>
      <c r="L39" s="23"/>
      <c r="M39" s="13" t="str">
        <f t="shared" si="1"/>
        <v xml:space="preserve"> </v>
      </c>
      <c r="N39" s="22"/>
      <c r="O39" s="23"/>
      <c r="P39" s="13" t="str">
        <f t="shared" si="2"/>
        <v xml:space="preserve"> </v>
      </c>
      <c r="Q39" s="22"/>
      <c r="R39" s="23"/>
      <c r="S39" s="13" t="str">
        <f t="shared" si="14"/>
        <v xml:space="preserve"> </v>
      </c>
      <c r="T39" s="22"/>
      <c r="U39" s="23"/>
      <c r="V39" s="13" t="str">
        <f t="shared" si="3"/>
        <v xml:space="preserve"> </v>
      </c>
      <c r="W39" s="22"/>
      <c r="X39" s="23"/>
      <c r="Y39" s="13" t="str">
        <f t="shared" si="4"/>
        <v xml:space="preserve"> </v>
      </c>
      <c r="Z39" s="22"/>
      <c r="AA39" s="23"/>
      <c r="AB39" s="13" t="str">
        <f t="shared" si="5"/>
        <v xml:space="preserve"> </v>
      </c>
      <c r="AC39" s="22"/>
      <c r="AD39" s="23"/>
      <c r="AE39" s="13" t="str">
        <f t="shared" si="6"/>
        <v xml:space="preserve"> </v>
      </c>
      <c r="AF39" s="22"/>
      <c r="AG39" s="23"/>
      <c r="AH39" s="13" t="str">
        <f t="shared" si="7"/>
        <v xml:space="preserve"> </v>
      </c>
      <c r="AI39" s="22"/>
      <c r="AJ39" s="23"/>
      <c r="AK39" s="13" t="str">
        <f t="shared" si="8"/>
        <v xml:space="preserve"> </v>
      </c>
      <c r="AL39" s="22"/>
      <c r="AM39" s="23"/>
      <c r="AN39" s="13" t="str">
        <f t="shared" si="9"/>
        <v xml:space="preserve"> </v>
      </c>
      <c r="AO39" s="22"/>
      <c r="AP39" s="23"/>
      <c r="AQ39" s="13" t="str">
        <f t="shared" si="10"/>
        <v xml:space="preserve"> </v>
      </c>
      <c r="AR39" s="24">
        <f t="shared" si="11"/>
        <v>0</v>
      </c>
      <c r="AS39" s="25">
        <f t="shared" si="12"/>
        <v>0</v>
      </c>
      <c r="AT39" s="16" t="e">
        <f t="shared" si="13"/>
        <v>#DIV/0!</v>
      </c>
    </row>
    <row r="40" spans="1:46" s="4" customFormat="1" ht="20.100000000000001" customHeight="1" x14ac:dyDescent="0.2">
      <c r="A40" s="17"/>
      <c r="B40" s="18">
        <v>31</v>
      </c>
      <c r="C40" s="19"/>
      <c r="D40" s="20"/>
      <c r="E40" s="19"/>
      <c r="F40" s="19"/>
      <c r="G40" s="21"/>
      <c r="H40" s="22"/>
      <c r="I40" s="23"/>
      <c r="J40" s="13" t="str">
        <f t="shared" si="0"/>
        <v xml:space="preserve"> </v>
      </c>
      <c r="K40" s="22"/>
      <c r="L40" s="23"/>
      <c r="M40" s="13" t="str">
        <f t="shared" si="1"/>
        <v xml:space="preserve"> </v>
      </c>
      <c r="N40" s="22"/>
      <c r="O40" s="23"/>
      <c r="P40" s="13" t="str">
        <f t="shared" si="2"/>
        <v xml:space="preserve"> </v>
      </c>
      <c r="Q40" s="22"/>
      <c r="R40" s="23"/>
      <c r="S40" s="13" t="str">
        <f t="shared" si="14"/>
        <v xml:space="preserve"> </v>
      </c>
      <c r="T40" s="22"/>
      <c r="U40" s="23"/>
      <c r="V40" s="13" t="str">
        <f t="shared" si="3"/>
        <v xml:space="preserve"> </v>
      </c>
      <c r="W40" s="22"/>
      <c r="X40" s="23"/>
      <c r="Y40" s="13" t="str">
        <f t="shared" si="4"/>
        <v xml:space="preserve"> </v>
      </c>
      <c r="Z40" s="22"/>
      <c r="AA40" s="23"/>
      <c r="AB40" s="13" t="str">
        <f t="shared" si="5"/>
        <v xml:space="preserve"> </v>
      </c>
      <c r="AC40" s="22"/>
      <c r="AD40" s="23"/>
      <c r="AE40" s="13" t="str">
        <f t="shared" si="6"/>
        <v xml:space="preserve"> </v>
      </c>
      <c r="AF40" s="22"/>
      <c r="AG40" s="23"/>
      <c r="AH40" s="13" t="str">
        <f t="shared" si="7"/>
        <v xml:space="preserve"> </v>
      </c>
      <c r="AI40" s="22"/>
      <c r="AJ40" s="23"/>
      <c r="AK40" s="13" t="str">
        <f t="shared" si="8"/>
        <v xml:space="preserve"> </v>
      </c>
      <c r="AL40" s="22"/>
      <c r="AM40" s="23"/>
      <c r="AN40" s="13" t="str">
        <f t="shared" si="9"/>
        <v xml:space="preserve"> </v>
      </c>
      <c r="AO40" s="22"/>
      <c r="AP40" s="23"/>
      <c r="AQ40" s="13" t="str">
        <f t="shared" si="10"/>
        <v xml:space="preserve"> </v>
      </c>
      <c r="AR40" s="24">
        <f t="shared" si="11"/>
        <v>0</v>
      </c>
      <c r="AS40" s="25">
        <f t="shared" si="12"/>
        <v>0</v>
      </c>
      <c r="AT40" s="16" t="e">
        <f t="shared" si="13"/>
        <v>#DIV/0!</v>
      </c>
    </row>
    <row r="41" spans="1:46" s="4" customFormat="1" ht="20.100000000000001" customHeight="1" x14ac:dyDescent="0.2">
      <c r="A41" s="17"/>
      <c r="B41" s="18">
        <v>32</v>
      </c>
      <c r="C41" s="19"/>
      <c r="D41" s="20"/>
      <c r="E41" s="19"/>
      <c r="F41" s="19"/>
      <c r="G41" s="21"/>
      <c r="H41" s="22"/>
      <c r="I41" s="23"/>
      <c r="J41" s="13" t="str">
        <f t="shared" si="0"/>
        <v xml:space="preserve"> </v>
      </c>
      <c r="K41" s="22"/>
      <c r="L41" s="23"/>
      <c r="M41" s="13" t="str">
        <f t="shared" si="1"/>
        <v xml:space="preserve"> </v>
      </c>
      <c r="N41" s="22"/>
      <c r="O41" s="23"/>
      <c r="P41" s="13" t="str">
        <f t="shared" si="2"/>
        <v xml:space="preserve"> </v>
      </c>
      <c r="Q41" s="22"/>
      <c r="R41" s="23"/>
      <c r="S41" s="13" t="str">
        <f t="shared" si="14"/>
        <v xml:space="preserve"> </v>
      </c>
      <c r="T41" s="22"/>
      <c r="U41" s="23"/>
      <c r="V41" s="13" t="str">
        <f t="shared" si="3"/>
        <v xml:space="preserve"> </v>
      </c>
      <c r="W41" s="22"/>
      <c r="X41" s="23"/>
      <c r="Y41" s="13" t="str">
        <f t="shared" si="4"/>
        <v xml:space="preserve"> </v>
      </c>
      <c r="Z41" s="22"/>
      <c r="AA41" s="23"/>
      <c r="AB41" s="13" t="str">
        <f t="shared" si="5"/>
        <v xml:space="preserve"> </v>
      </c>
      <c r="AC41" s="22"/>
      <c r="AD41" s="23"/>
      <c r="AE41" s="13" t="str">
        <f t="shared" si="6"/>
        <v xml:space="preserve"> </v>
      </c>
      <c r="AF41" s="22"/>
      <c r="AG41" s="23"/>
      <c r="AH41" s="13" t="str">
        <f t="shared" si="7"/>
        <v xml:space="preserve"> </v>
      </c>
      <c r="AI41" s="22"/>
      <c r="AJ41" s="23"/>
      <c r="AK41" s="13" t="str">
        <f t="shared" si="8"/>
        <v xml:space="preserve"> </v>
      </c>
      <c r="AL41" s="22"/>
      <c r="AM41" s="23"/>
      <c r="AN41" s="13" t="str">
        <f t="shared" si="9"/>
        <v xml:space="preserve"> </v>
      </c>
      <c r="AO41" s="22"/>
      <c r="AP41" s="23"/>
      <c r="AQ41" s="13" t="str">
        <f t="shared" si="10"/>
        <v xml:space="preserve"> </v>
      </c>
      <c r="AR41" s="24">
        <f t="shared" si="11"/>
        <v>0</v>
      </c>
      <c r="AS41" s="25">
        <f t="shared" si="12"/>
        <v>0</v>
      </c>
      <c r="AT41" s="16" t="e">
        <f t="shared" si="13"/>
        <v>#DIV/0!</v>
      </c>
    </row>
    <row r="42" spans="1:46" s="4" customFormat="1" ht="20.100000000000001" customHeight="1" x14ac:dyDescent="0.2">
      <c r="A42" s="17"/>
      <c r="B42" s="18">
        <v>33</v>
      </c>
      <c r="C42" s="19"/>
      <c r="D42" s="20"/>
      <c r="E42" s="19"/>
      <c r="F42" s="19"/>
      <c r="G42" s="21"/>
      <c r="H42" s="22"/>
      <c r="I42" s="23"/>
      <c r="J42" s="13" t="str">
        <f t="shared" si="0"/>
        <v xml:space="preserve"> </v>
      </c>
      <c r="K42" s="22"/>
      <c r="L42" s="23"/>
      <c r="M42" s="13" t="str">
        <f t="shared" si="1"/>
        <v xml:space="preserve"> </v>
      </c>
      <c r="N42" s="22"/>
      <c r="O42" s="23"/>
      <c r="P42" s="13" t="str">
        <f t="shared" ref="P42:P73" si="15">IF(OR(N42="",O42="")," ",N42/O42)</f>
        <v xml:space="preserve"> </v>
      </c>
      <c r="Q42" s="22"/>
      <c r="R42" s="23"/>
      <c r="S42" s="13" t="str">
        <f t="shared" si="14"/>
        <v xml:space="preserve"> </v>
      </c>
      <c r="T42" s="22"/>
      <c r="U42" s="23"/>
      <c r="V42" s="13" t="str">
        <f t="shared" si="3"/>
        <v xml:space="preserve"> </v>
      </c>
      <c r="W42" s="22"/>
      <c r="X42" s="23"/>
      <c r="Y42" s="13" t="str">
        <f t="shared" si="4"/>
        <v xml:space="preserve"> </v>
      </c>
      <c r="Z42" s="22"/>
      <c r="AA42" s="23"/>
      <c r="AB42" s="13" t="str">
        <f t="shared" si="5"/>
        <v xml:space="preserve"> </v>
      </c>
      <c r="AC42" s="22"/>
      <c r="AD42" s="23"/>
      <c r="AE42" s="13" t="str">
        <f t="shared" si="6"/>
        <v xml:space="preserve"> </v>
      </c>
      <c r="AF42" s="22"/>
      <c r="AG42" s="23"/>
      <c r="AH42" s="13" t="str">
        <f t="shared" si="7"/>
        <v xml:space="preserve"> </v>
      </c>
      <c r="AI42" s="22"/>
      <c r="AJ42" s="23"/>
      <c r="AK42" s="13" t="str">
        <f t="shared" ref="AK42:AK73" si="16">IF(OR(AI42="",AJ42="")," ",AI42/AJ42)</f>
        <v xml:space="preserve"> </v>
      </c>
      <c r="AL42" s="22"/>
      <c r="AM42" s="23"/>
      <c r="AN42" s="13" t="str">
        <f t="shared" si="9"/>
        <v xml:space="preserve"> </v>
      </c>
      <c r="AO42" s="22"/>
      <c r="AP42" s="23"/>
      <c r="AQ42" s="13" t="str">
        <f t="shared" si="10"/>
        <v xml:space="preserve"> </v>
      </c>
      <c r="AR42" s="24">
        <f t="shared" ref="AR42:AR73" si="17">+H42+K42+N42+Q42+T42+W42+Z42+AC42+AF42+AI42+AL42+AO42</f>
        <v>0</v>
      </c>
      <c r="AS42" s="25">
        <f t="shared" ref="AS42:AS73" si="18">+I42+L42+O42+R42+U42+X42+AA42+AD42+AG42+AJ42+AM42+AP42</f>
        <v>0</v>
      </c>
      <c r="AT42" s="16" t="e">
        <f t="shared" si="13"/>
        <v>#DIV/0!</v>
      </c>
    </row>
    <row r="43" spans="1:46" s="4" customFormat="1" ht="20.100000000000001" customHeight="1" x14ac:dyDescent="0.2">
      <c r="A43" s="17"/>
      <c r="B43" s="18">
        <v>34</v>
      </c>
      <c r="C43" s="19"/>
      <c r="D43" s="20"/>
      <c r="E43" s="19"/>
      <c r="F43" s="19"/>
      <c r="G43" s="21"/>
      <c r="H43" s="22"/>
      <c r="I43" s="23"/>
      <c r="J43" s="13" t="str">
        <f t="shared" si="0"/>
        <v xml:space="preserve"> </v>
      </c>
      <c r="K43" s="22"/>
      <c r="L43" s="23"/>
      <c r="M43" s="13" t="str">
        <f t="shared" si="1"/>
        <v xml:space="preserve"> </v>
      </c>
      <c r="N43" s="22"/>
      <c r="O43" s="23"/>
      <c r="P43" s="13" t="str">
        <f t="shared" si="15"/>
        <v xml:space="preserve"> </v>
      </c>
      <c r="Q43" s="22"/>
      <c r="R43" s="23"/>
      <c r="S43" s="13" t="str">
        <f t="shared" si="14"/>
        <v xml:space="preserve"> </v>
      </c>
      <c r="T43" s="22"/>
      <c r="U43" s="23"/>
      <c r="V43" s="13" t="str">
        <f t="shared" si="3"/>
        <v xml:space="preserve"> </v>
      </c>
      <c r="W43" s="22"/>
      <c r="X43" s="23"/>
      <c r="Y43" s="13" t="str">
        <f t="shared" si="4"/>
        <v xml:space="preserve"> </v>
      </c>
      <c r="Z43" s="22"/>
      <c r="AA43" s="23"/>
      <c r="AB43" s="13" t="str">
        <f t="shared" si="5"/>
        <v xml:space="preserve"> </v>
      </c>
      <c r="AC43" s="22"/>
      <c r="AD43" s="23"/>
      <c r="AE43" s="13" t="str">
        <f t="shared" si="6"/>
        <v xml:space="preserve"> </v>
      </c>
      <c r="AF43" s="22"/>
      <c r="AG43" s="23"/>
      <c r="AH43" s="13" t="str">
        <f t="shared" si="7"/>
        <v xml:space="preserve"> </v>
      </c>
      <c r="AI43" s="22"/>
      <c r="AJ43" s="23"/>
      <c r="AK43" s="13" t="str">
        <f t="shared" si="16"/>
        <v xml:space="preserve"> </v>
      </c>
      <c r="AL43" s="22"/>
      <c r="AM43" s="23"/>
      <c r="AN43" s="13" t="str">
        <f t="shared" si="9"/>
        <v xml:space="preserve"> </v>
      </c>
      <c r="AO43" s="22"/>
      <c r="AP43" s="23"/>
      <c r="AQ43" s="13" t="str">
        <f t="shared" si="10"/>
        <v xml:space="preserve"> </v>
      </c>
      <c r="AR43" s="24">
        <f t="shared" si="17"/>
        <v>0</v>
      </c>
      <c r="AS43" s="25">
        <f t="shared" si="18"/>
        <v>0</v>
      </c>
      <c r="AT43" s="16" t="e">
        <f t="shared" si="13"/>
        <v>#DIV/0!</v>
      </c>
    </row>
    <row r="44" spans="1:46" s="4" customFormat="1" ht="20.100000000000001" customHeight="1" x14ac:dyDescent="0.2">
      <c r="A44" s="17"/>
      <c r="B44" s="18">
        <v>35</v>
      </c>
      <c r="C44" s="19"/>
      <c r="D44" s="20"/>
      <c r="E44" s="19"/>
      <c r="F44" s="19"/>
      <c r="G44" s="21"/>
      <c r="H44" s="22"/>
      <c r="I44" s="23"/>
      <c r="J44" s="13" t="str">
        <f t="shared" si="0"/>
        <v xml:space="preserve"> </v>
      </c>
      <c r="K44" s="22"/>
      <c r="L44" s="23"/>
      <c r="M44" s="13" t="str">
        <f t="shared" si="1"/>
        <v xml:space="preserve"> </v>
      </c>
      <c r="N44" s="22"/>
      <c r="O44" s="23"/>
      <c r="P44" s="13" t="str">
        <f t="shared" si="15"/>
        <v xml:space="preserve"> </v>
      </c>
      <c r="Q44" s="22"/>
      <c r="R44" s="23"/>
      <c r="S44" s="13" t="str">
        <f t="shared" si="14"/>
        <v xml:space="preserve"> </v>
      </c>
      <c r="T44" s="22"/>
      <c r="U44" s="23"/>
      <c r="V44" s="13" t="str">
        <f t="shared" si="3"/>
        <v xml:space="preserve"> </v>
      </c>
      <c r="W44" s="22"/>
      <c r="X44" s="23"/>
      <c r="Y44" s="13" t="str">
        <f t="shared" si="4"/>
        <v xml:space="preserve"> </v>
      </c>
      <c r="Z44" s="22"/>
      <c r="AA44" s="23"/>
      <c r="AB44" s="13" t="str">
        <f t="shared" si="5"/>
        <v xml:space="preserve"> </v>
      </c>
      <c r="AC44" s="22"/>
      <c r="AD44" s="23"/>
      <c r="AE44" s="13" t="str">
        <f t="shared" si="6"/>
        <v xml:space="preserve"> </v>
      </c>
      <c r="AF44" s="22"/>
      <c r="AG44" s="23"/>
      <c r="AH44" s="13" t="str">
        <f t="shared" si="7"/>
        <v xml:space="preserve"> </v>
      </c>
      <c r="AI44" s="22"/>
      <c r="AJ44" s="23"/>
      <c r="AK44" s="13" t="str">
        <f t="shared" si="16"/>
        <v xml:space="preserve"> </v>
      </c>
      <c r="AL44" s="22"/>
      <c r="AM44" s="23"/>
      <c r="AN44" s="13" t="str">
        <f t="shared" si="9"/>
        <v xml:space="preserve"> </v>
      </c>
      <c r="AO44" s="22"/>
      <c r="AP44" s="23"/>
      <c r="AQ44" s="13" t="str">
        <f t="shared" si="10"/>
        <v xml:space="preserve"> </v>
      </c>
      <c r="AR44" s="24">
        <f t="shared" si="17"/>
        <v>0</v>
      </c>
      <c r="AS44" s="25">
        <f t="shared" si="18"/>
        <v>0</v>
      </c>
      <c r="AT44" s="16" t="e">
        <f t="shared" si="13"/>
        <v>#DIV/0!</v>
      </c>
    </row>
    <row r="45" spans="1:46" s="4" customFormat="1" ht="20.100000000000001" customHeight="1" x14ac:dyDescent="0.2">
      <c r="A45" s="17"/>
      <c r="B45" s="18">
        <v>36</v>
      </c>
      <c r="C45" s="19"/>
      <c r="D45" s="20"/>
      <c r="E45" s="19"/>
      <c r="F45" s="19"/>
      <c r="G45" s="21"/>
      <c r="H45" s="22"/>
      <c r="I45" s="23"/>
      <c r="J45" s="13" t="str">
        <f t="shared" si="0"/>
        <v xml:space="preserve"> </v>
      </c>
      <c r="K45" s="22"/>
      <c r="L45" s="23"/>
      <c r="M45" s="13" t="str">
        <f t="shared" si="1"/>
        <v xml:space="preserve"> </v>
      </c>
      <c r="N45" s="22"/>
      <c r="O45" s="23"/>
      <c r="P45" s="13" t="str">
        <f t="shared" si="15"/>
        <v xml:space="preserve"> </v>
      </c>
      <c r="Q45" s="22"/>
      <c r="R45" s="23"/>
      <c r="S45" s="13" t="str">
        <f t="shared" si="14"/>
        <v xml:space="preserve"> </v>
      </c>
      <c r="T45" s="22"/>
      <c r="U45" s="23"/>
      <c r="V45" s="13" t="str">
        <f t="shared" si="3"/>
        <v xml:space="preserve"> </v>
      </c>
      <c r="W45" s="22"/>
      <c r="X45" s="23"/>
      <c r="Y45" s="13" t="str">
        <f t="shared" si="4"/>
        <v xml:space="preserve"> </v>
      </c>
      <c r="Z45" s="22"/>
      <c r="AA45" s="23"/>
      <c r="AB45" s="13" t="str">
        <f t="shared" si="5"/>
        <v xml:space="preserve"> </v>
      </c>
      <c r="AC45" s="22"/>
      <c r="AD45" s="23"/>
      <c r="AE45" s="13" t="str">
        <f t="shared" si="6"/>
        <v xml:space="preserve"> </v>
      </c>
      <c r="AF45" s="22"/>
      <c r="AG45" s="23"/>
      <c r="AH45" s="13" t="str">
        <f t="shared" si="7"/>
        <v xml:space="preserve"> </v>
      </c>
      <c r="AI45" s="22"/>
      <c r="AJ45" s="23"/>
      <c r="AK45" s="13" t="str">
        <f t="shared" si="16"/>
        <v xml:space="preserve"> </v>
      </c>
      <c r="AL45" s="22"/>
      <c r="AM45" s="23"/>
      <c r="AN45" s="13" t="str">
        <f t="shared" si="9"/>
        <v xml:space="preserve"> </v>
      </c>
      <c r="AO45" s="22"/>
      <c r="AP45" s="23"/>
      <c r="AQ45" s="13" t="str">
        <f t="shared" si="10"/>
        <v xml:space="preserve"> </v>
      </c>
      <c r="AR45" s="24">
        <f t="shared" si="17"/>
        <v>0</v>
      </c>
      <c r="AS45" s="25">
        <f t="shared" si="18"/>
        <v>0</v>
      </c>
      <c r="AT45" s="16" t="e">
        <f t="shared" si="13"/>
        <v>#DIV/0!</v>
      </c>
    </row>
    <row r="46" spans="1:46" s="4" customFormat="1" ht="20.100000000000001" customHeight="1" x14ac:dyDescent="0.2">
      <c r="A46" s="17"/>
      <c r="B46" s="18">
        <v>37</v>
      </c>
      <c r="C46" s="19"/>
      <c r="D46" s="20"/>
      <c r="E46" s="19"/>
      <c r="F46" s="19"/>
      <c r="G46" s="21"/>
      <c r="H46" s="22"/>
      <c r="I46" s="23"/>
      <c r="J46" s="13" t="str">
        <f t="shared" si="0"/>
        <v xml:space="preserve"> </v>
      </c>
      <c r="K46" s="22"/>
      <c r="L46" s="23"/>
      <c r="M46" s="13" t="str">
        <f t="shared" si="1"/>
        <v xml:space="preserve"> </v>
      </c>
      <c r="N46" s="22"/>
      <c r="O46" s="23"/>
      <c r="P46" s="13" t="str">
        <f t="shared" si="15"/>
        <v xml:space="preserve"> </v>
      </c>
      <c r="Q46" s="22"/>
      <c r="R46" s="23"/>
      <c r="S46" s="13" t="str">
        <f t="shared" si="14"/>
        <v xml:space="preserve"> </v>
      </c>
      <c r="T46" s="22"/>
      <c r="U46" s="23"/>
      <c r="V46" s="13" t="str">
        <f t="shared" si="3"/>
        <v xml:space="preserve"> </v>
      </c>
      <c r="W46" s="22"/>
      <c r="X46" s="23"/>
      <c r="Y46" s="13" t="str">
        <f t="shared" si="4"/>
        <v xml:space="preserve"> </v>
      </c>
      <c r="Z46" s="22"/>
      <c r="AA46" s="23"/>
      <c r="AB46" s="13" t="str">
        <f t="shared" si="5"/>
        <v xml:space="preserve"> </v>
      </c>
      <c r="AC46" s="22"/>
      <c r="AD46" s="23"/>
      <c r="AE46" s="13" t="str">
        <f t="shared" si="6"/>
        <v xml:space="preserve"> </v>
      </c>
      <c r="AF46" s="22"/>
      <c r="AG46" s="23"/>
      <c r="AH46" s="13" t="str">
        <f t="shared" si="7"/>
        <v xml:space="preserve"> </v>
      </c>
      <c r="AI46" s="22"/>
      <c r="AJ46" s="23"/>
      <c r="AK46" s="13" t="str">
        <f t="shared" si="16"/>
        <v xml:space="preserve"> </v>
      </c>
      <c r="AL46" s="22"/>
      <c r="AM46" s="23"/>
      <c r="AN46" s="13" t="str">
        <f t="shared" si="9"/>
        <v xml:space="preserve"> </v>
      </c>
      <c r="AO46" s="22"/>
      <c r="AP46" s="23"/>
      <c r="AQ46" s="13" t="str">
        <f t="shared" si="10"/>
        <v xml:space="preserve"> </v>
      </c>
      <c r="AR46" s="24">
        <f t="shared" si="17"/>
        <v>0</v>
      </c>
      <c r="AS46" s="25">
        <f t="shared" si="18"/>
        <v>0</v>
      </c>
      <c r="AT46" s="16" t="e">
        <f t="shared" si="13"/>
        <v>#DIV/0!</v>
      </c>
    </row>
    <row r="47" spans="1:46" s="4" customFormat="1" ht="20.100000000000001" customHeight="1" x14ac:dyDescent="0.2">
      <c r="A47" s="17"/>
      <c r="B47" s="18">
        <v>38</v>
      </c>
      <c r="C47" s="19"/>
      <c r="D47" s="20"/>
      <c r="E47" s="19"/>
      <c r="F47" s="19"/>
      <c r="G47" s="21"/>
      <c r="H47" s="22"/>
      <c r="I47" s="23"/>
      <c r="J47" s="13" t="str">
        <f t="shared" si="0"/>
        <v xml:space="preserve"> </v>
      </c>
      <c r="K47" s="22"/>
      <c r="L47" s="23"/>
      <c r="M47" s="13" t="str">
        <f t="shared" si="1"/>
        <v xml:space="preserve"> </v>
      </c>
      <c r="N47" s="22"/>
      <c r="O47" s="23"/>
      <c r="P47" s="13" t="str">
        <f t="shared" si="15"/>
        <v xml:space="preserve"> </v>
      </c>
      <c r="Q47" s="22"/>
      <c r="R47" s="23"/>
      <c r="S47" s="13" t="str">
        <f t="shared" si="14"/>
        <v xml:space="preserve"> </v>
      </c>
      <c r="T47" s="22"/>
      <c r="U47" s="23"/>
      <c r="V47" s="13" t="str">
        <f t="shared" si="3"/>
        <v xml:space="preserve"> </v>
      </c>
      <c r="W47" s="22"/>
      <c r="X47" s="23"/>
      <c r="Y47" s="13" t="str">
        <f t="shared" si="4"/>
        <v xml:space="preserve"> </v>
      </c>
      <c r="Z47" s="22"/>
      <c r="AA47" s="23"/>
      <c r="AB47" s="13" t="str">
        <f t="shared" si="5"/>
        <v xml:space="preserve"> </v>
      </c>
      <c r="AC47" s="22"/>
      <c r="AD47" s="23"/>
      <c r="AE47" s="13" t="str">
        <f t="shared" si="6"/>
        <v xml:space="preserve"> </v>
      </c>
      <c r="AF47" s="22"/>
      <c r="AG47" s="23"/>
      <c r="AH47" s="13" t="str">
        <f t="shared" si="7"/>
        <v xml:space="preserve"> </v>
      </c>
      <c r="AI47" s="22"/>
      <c r="AJ47" s="23"/>
      <c r="AK47" s="13" t="str">
        <f t="shared" si="16"/>
        <v xml:space="preserve"> </v>
      </c>
      <c r="AL47" s="22"/>
      <c r="AM47" s="23"/>
      <c r="AN47" s="13" t="str">
        <f t="shared" si="9"/>
        <v xml:space="preserve"> </v>
      </c>
      <c r="AO47" s="22"/>
      <c r="AP47" s="23"/>
      <c r="AQ47" s="13" t="str">
        <f t="shared" si="10"/>
        <v xml:space="preserve"> </v>
      </c>
      <c r="AR47" s="24">
        <f t="shared" si="17"/>
        <v>0</v>
      </c>
      <c r="AS47" s="25">
        <f t="shared" si="18"/>
        <v>0</v>
      </c>
      <c r="AT47" s="16" t="e">
        <f t="shared" si="13"/>
        <v>#DIV/0!</v>
      </c>
    </row>
    <row r="48" spans="1:46" s="4" customFormat="1" ht="20.100000000000001" customHeight="1" x14ac:dyDescent="0.2">
      <c r="A48" s="17"/>
      <c r="B48" s="18">
        <v>39</v>
      </c>
      <c r="C48" s="19"/>
      <c r="D48" s="20"/>
      <c r="E48" s="19"/>
      <c r="F48" s="19"/>
      <c r="G48" s="21"/>
      <c r="H48" s="22"/>
      <c r="I48" s="23"/>
      <c r="J48" s="13" t="str">
        <f t="shared" si="0"/>
        <v xml:space="preserve"> </v>
      </c>
      <c r="K48" s="22"/>
      <c r="L48" s="23"/>
      <c r="M48" s="13" t="str">
        <f t="shared" si="1"/>
        <v xml:space="preserve"> </v>
      </c>
      <c r="N48" s="22"/>
      <c r="O48" s="23"/>
      <c r="P48" s="13" t="str">
        <f t="shared" si="15"/>
        <v xml:space="preserve"> </v>
      </c>
      <c r="Q48" s="22"/>
      <c r="R48" s="23"/>
      <c r="S48" s="13" t="str">
        <f t="shared" si="14"/>
        <v xml:space="preserve"> </v>
      </c>
      <c r="T48" s="22"/>
      <c r="U48" s="23"/>
      <c r="V48" s="13" t="str">
        <f t="shared" si="3"/>
        <v xml:space="preserve"> </v>
      </c>
      <c r="W48" s="22"/>
      <c r="X48" s="23"/>
      <c r="Y48" s="13" t="str">
        <f t="shared" si="4"/>
        <v xml:space="preserve"> </v>
      </c>
      <c r="Z48" s="22"/>
      <c r="AA48" s="23"/>
      <c r="AB48" s="13" t="str">
        <f t="shared" si="5"/>
        <v xml:space="preserve"> </v>
      </c>
      <c r="AC48" s="22"/>
      <c r="AD48" s="23"/>
      <c r="AE48" s="13" t="str">
        <f t="shared" si="6"/>
        <v xml:space="preserve"> </v>
      </c>
      <c r="AF48" s="22"/>
      <c r="AG48" s="23"/>
      <c r="AH48" s="13" t="str">
        <f t="shared" si="7"/>
        <v xml:space="preserve"> </v>
      </c>
      <c r="AI48" s="22"/>
      <c r="AJ48" s="23"/>
      <c r="AK48" s="13" t="str">
        <f t="shared" si="16"/>
        <v xml:space="preserve"> </v>
      </c>
      <c r="AL48" s="22"/>
      <c r="AM48" s="23"/>
      <c r="AN48" s="13" t="str">
        <f t="shared" si="9"/>
        <v xml:space="preserve"> </v>
      </c>
      <c r="AO48" s="22"/>
      <c r="AP48" s="23"/>
      <c r="AQ48" s="13" t="str">
        <f t="shared" si="10"/>
        <v xml:space="preserve"> </v>
      </c>
      <c r="AR48" s="24">
        <f t="shared" si="17"/>
        <v>0</v>
      </c>
      <c r="AS48" s="25">
        <f t="shared" si="18"/>
        <v>0</v>
      </c>
      <c r="AT48" s="16" t="e">
        <f t="shared" si="13"/>
        <v>#DIV/0!</v>
      </c>
    </row>
    <row r="49" spans="1:46" s="4" customFormat="1" ht="20.100000000000001" customHeight="1" x14ac:dyDescent="0.2">
      <c r="A49" s="17"/>
      <c r="B49" s="18">
        <v>40</v>
      </c>
      <c r="C49" s="19"/>
      <c r="D49" s="20"/>
      <c r="E49" s="19"/>
      <c r="F49" s="19"/>
      <c r="G49" s="21"/>
      <c r="H49" s="22"/>
      <c r="I49" s="23"/>
      <c r="J49" s="13" t="str">
        <f t="shared" si="0"/>
        <v xml:space="preserve"> </v>
      </c>
      <c r="K49" s="22"/>
      <c r="L49" s="23"/>
      <c r="M49" s="13" t="str">
        <f t="shared" si="1"/>
        <v xml:space="preserve"> </v>
      </c>
      <c r="N49" s="22"/>
      <c r="O49" s="23"/>
      <c r="P49" s="13" t="str">
        <f t="shared" si="15"/>
        <v xml:space="preserve"> </v>
      </c>
      <c r="Q49" s="22"/>
      <c r="R49" s="23"/>
      <c r="S49" s="13" t="str">
        <f t="shared" si="14"/>
        <v xml:space="preserve"> </v>
      </c>
      <c r="T49" s="22"/>
      <c r="U49" s="23"/>
      <c r="V49" s="13" t="str">
        <f t="shared" si="3"/>
        <v xml:space="preserve"> </v>
      </c>
      <c r="W49" s="22"/>
      <c r="X49" s="23"/>
      <c r="Y49" s="13" t="str">
        <f t="shared" si="4"/>
        <v xml:space="preserve"> </v>
      </c>
      <c r="Z49" s="22"/>
      <c r="AA49" s="23"/>
      <c r="AB49" s="13" t="str">
        <f t="shared" si="5"/>
        <v xml:space="preserve"> </v>
      </c>
      <c r="AC49" s="22"/>
      <c r="AD49" s="23"/>
      <c r="AE49" s="13" t="str">
        <f t="shared" si="6"/>
        <v xml:space="preserve"> </v>
      </c>
      <c r="AF49" s="22"/>
      <c r="AG49" s="23"/>
      <c r="AH49" s="13" t="str">
        <f t="shared" si="7"/>
        <v xml:space="preserve"> </v>
      </c>
      <c r="AI49" s="22"/>
      <c r="AJ49" s="23"/>
      <c r="AK49" s="13" t="str">
        <f t="shared" si="16"/>
        <v xml:space="preserve"> </v>
      </c>
      <c r="AL49" s="22"/>
      <c r="AM49" s="23"/>
      <c r="AN49" s="13" t="str">
        <f t="shared" si="9"/>
        <v xml:space="preserve"> </v>
      </c>
      <c r="AO49" s="22"/>
      <c r="AP49" s="23"/>
      <c r="AQ49" s="13" t="str">
        <f t="shared" si="10"/>
        <v xml:space="preserve"> </v>
      </c>
      <c r="AR49" s="24">
        <f t="shared" si="17"/>
        <v>0</v>
      </c>
      <c r="AS49" s="25">
        <f t="shared" si="18"/>
        <v>0</v>
      </c>
      <c r="AT49" s="16" t="e">
        <f t="shared" si="13"/>
        <v>#DIV/0!</v>
      </c>
    </row>
    <row r="50" spans="1:46" s="4" customFormat="1" ht="20.100000000000001" customHeight="1" x14ac:dyDescent="0.2">
      <c r="A50" s="17"/>
      <c r="B50" s="18">
        <v>41</v>
      </c>
      <c r="C50" s="19"/>
      <c r="D50" s="20"/>
      <c r="E50" s="19"/>
      <c r="F50" s="19"/>
      <c r="G50" s="21"/>
      <c r="H50" s="22"/>
      <c r="I50" s="23"/>
      <c r="J50" s="13" t="str">
        <f t="shared" si="0"/>
        <v xml:space="preserve"> </v>
      </c>
      <c r="K50" s="22"/>
      <c r="L50" s="23"/>
      <c r="M50" s="13" t="str">
        <f t="shared" si="1"/>
        <v xml:space="preserve"> </v>
      </c>
      <c r="N50" s="22"/>
      <c r="O50" s="23"/>
      <c r="P50" s="13" t="str">
        <f t="shared" si="15"/>
        <v xml:space="preserve"> </v>
      </c>
      <c r="Q50" s="22"/>
      <c r="R50" s="23"/>
      <c r="S50" s="13" t="str">
        <f t="shared" si="14"/>
        <v xml:space="preserve"> </v>
      </c>
      <c r="T50" s="22"/>
      <c r="U50" s="23"/>
      <c r="V50" s="13" t="str">
        <f t="shared" si="3"/>
        <v xml:space="preserve"> </v>
      </c>
      <c r="W50" s="22"/>
      <c r="X50" s="23"/>
      <c r="Y50" s="13" t="str">
        <f t="shared" si="4"/>
        <v xml:space="preserve"> </v>
      </c>
      <c r="Z50" s="22"/>
      <c r="AA50" s="23"/>
      <c r="AB50" s="13" t="str">
        <f t="shared" si="5"/>
        <v xml:space="preserve"> </v>
      </c>
      <c r="AC50" s="22"/>
      <c r="AD50" s="23"/>
      <c r="AE50" s="13" t="str">
        <f t="shared" si="6"/>
        <v xml:space="preserve"> </v>
      </c>
      <c r="AF50" s="22"/>
      <c r="AG50" s="23"/>
      <c r="AH50" s="13" t="str">
        <f t="shared" si="7"/>
        <v xml:space="preserve"> </v>
      </c>
      <c r="AI50" s="22"/>
      <c r="AJ50" s="23"/>
      <c r="AK50" s="13" t="str">
        <f t="shared" si="16"/>
        <v xml:space="preserve"> </v>
      </c>
      <c r="AL50" s="22"/>
      <c r="AM50" s="23"/>
      <c r="AN50" s="13" t="str">
        <f t="shared" si="9"/>
        <v xml:space="preserve"> </v>
      </c>
      <c r="AO50" s="22"/>
      <c r="AP50" s="23"/>
      <c r="AQ50" s="13" t="str">
        <f t="shared" si="10"/>
        <v xml:space="preserve"> </v>
      </c>
      <c r="AR50" s="24">
        <f t="shared" si="17"/>
        <v>0</v>
      </c>
      <c r="AS50" s="25">
        <f t="shared" si="18"/>
        <v>0</v>
      </c>
      <c r="AT50" s="16" t="e">
        <f t="shared" si="13"/>
        <v>#DIV/0!</v>
      </c>
    </row>
    <row r="51" spans="1:46" s="4" customFormat="1" ht="20.100000000000001" customHeight="1" x14ac:dyDescent="0.2">
      <c r="A51" s="17"/>
      <c r="B51" s="18">
        <v>42</v>
      </c>
      <c r="C51" s="19"/>
      <c r="D51" s="20"/>
      <c r="E51" s="19"/>
      <c r="F51" s="19"/>
      <c r="G51" s="21"/>
      <c r="H51" s="22"/>
      <c r="I51" s="23"/>
      <c r="J51" s="13" t="str">
        <f t="shared" si="0"/>
        <v xml:space="preserve"> </v>
      </c>
      <c r="K51" s="22"/>
      <c r="L51" s="23"/>
      <c r="M51" s="13" t="str">
        <f t="shared" si="1"/>
        <v xml:space="preserve"> </v>
      </c>
      <c r="N51" s="22"/>
      <c r="O51" s="23"/>
      <c r="P51" s="13" t="str">
        <f t="shared" si="15"/>
        <v xml:space="preserve"> </v>
      </c>
      <c r="Q51" s="22"/>
      <c r="R51" s="23"/>
      <c r="S51" s="13" t="str">
        <f t="shared" si="14"/>
        <v xml:space="preserve"> </v>
      </c>
      <c r="T51" s="22"/>
      <c r="U51" s="23"/>
      <c r="V51" s="13" t="str">
        <f t="shared" si="3"/>
        <v xml:space="preserve"> </v>
      </c>
      <c r="W51" s="22"/>
      <c r="X51" s="23"/>
      <c r="Y51" s="13" t="str">
        <f t="shared" si="4"/>
        <v xml:space="preserve"> </v>
      </c>
      <c r="Z51" s="22"/>
      <c r="AA51" s="23"/>
      <c r="AB51" s="13" t="str">
        <f t="shared" si="5"/>
        <v xml:space="preserve"> </v>
      </c>
      <c r="AC51" s="22"/>
      <c r="AD51" s="23"/>
      <c r="AE51" s="13" t="str">
        <f t="shared" si="6"/>
        <v xml:space="preserve"> </v>
      </c>
      <c r="AF51" s="22"/>
      <c r="AG51" s="23"/>
      <c r="AH51" s="13" t="str">
        <f t="shared" si="7"/>
        <v xml:space="preserve"> </v>
      </c>
      <c r="AI51" s="22"/>
      <c r="AJ51" s="23"/>
      <c r="AK51" s="13" t="str">
        <f t="shared" si="16"/>
        <v xml:space="preserve"> </v>
      </c>
      <c r="AL51" s="22"/>
      <c r="AM51" s="23"/>
      <c r="AN51" s="13" t="str">
        <f t="shared" si="9"/>
        <v xml:space="preserve"> </v>
      </c>
      <c r="AO51" s="22"/>
      <c r="AP51" s="23"/>
      <c r="AQ51" s="13" t="str">
        <f t="shared" si="10"/>
        <v xml:space="preserve"> </v>
      </c>
      <c r="AR51" s="24">
        <f t="shared" si="17"/>
        <v>0</v>
      </c>
      <c r="AS51" s="25">
        <f t="shared" si="18"/>
        <v>0</v>
      </c>
      <c r="AT51" s="16" t="e">
        <f t="shared" si="13"/>
        <v>#DIV/0!</v>
      </c>
    </row>
    <row r="52" spans="1:46" s="4" customFormat="1" ht="20.100000000000001" customHeight="1" x14ac:dyDescent="0.2">
      <c r="A52" s="17"/>
      <c r="B52" s="18">
        <v>43</v>
      </c>
      <c r="C52" s="19"/>
      <c r="D52" s="20"/>
      <c r="E52" s="19"/>
      <c r="F52" s="19"/>
      <c r="G52" s="21"/>
      <c r="H52" s="22"/>
      <c r="I52" s="23"/>
      <c r="J52" s="13" t="str">
        <f t="shared" si="0"/>
        <v xml:space="preserve"> </v>
      </c>
      <c r="K52" s="22"/>
      <c r="L52" s="23"/>
      <c r="M52" s="13" t="str">
        <f t="shared" si="1"/>
        <v xml:space="preserve"> </v>
      </c>
      <c r="N52" s="22"/>
      <c r="O52" s="23"/>
      <c r="P52" s="13" t="str">
        <f t="shared" si="15"/>
        <v xml:space="preserve"> </v>
      </c>
      <c r="Q52" s="22"/>
      <c r="R52" s="23"/>
      <c r="S52" s="13" t="str">
        <f t="shared" si="14"/>
        <v xml:space="preserve"> </v>
      </c>
      <c r="T52" s="22"/>
      <c r="U52" s="23"/>
      <c r="V52" s="13" t="str">
        <f t="shared" si="3"/>
        <v xml:space="preserve"> </v>
      </c>
      <c r="W52" s="22"/>
      <c r="X52" s="23"/>
      <c r="Y52" s="13" t="str">
        <f t="shared" si="4"/>
        <v xml:space="preserve"> </v>
      </c>
      <c r="Z52" s="22"/>
      <c r="AA52" s="23"/>
      <c r="AB52" s="13" t="str">
        <f t="shared" si="5"/>
        <v xml:space="preserve"> </v>
      </c>
      <c r="AC52" s="22"/>
      <c r="AD52" s="23"/>
      <c r="AE52" s="13" t="str">
        <f t="shared" si="6"/>
        <v xml:space="preserve"> </v>
      </c>
      <c r="AF52" s="22"/>
      <c r="AG52" s="23"/>
      <c r="AH52" s="13" t="str">
        <f t="shared" si="7"/>
        <v xml:space="preserve"> </v>
      </c>
      <c r="AI52" s="22"/>
      <c r="AJ52" s="23"/>
      <c r="AK52" s="13" t="str">
        <f t="shared" si="16"/>
        <v xml:space="preserve"> </v>
      </c>
      <c r="AL52" s="22"/>
      <c r="AM52" s="23"/>
      <c r="AN52" s="13" t="str">
        <f t="shared" si="9"/>
        <v xml:space="preserve"> </v>
      </c>
      <c r="AO52" s="22"/>
      <c r="AP52" s="23"/>
      <c r="AQ52" s="13" t="str">
        <f t="shared" si="10"/>
        <v xml:space="preserve"> </v>
      </c>
      <c r="AR52" s="24">
        <f t="shared" si="17"/>
        <v>0</v>
      </c>
      <c r="AS52" s="25">
        <f t="shared" si="18"/>
        <v>0</v>
      </c>
      <c r="AT52" s="16" t="e">
        <f t="shared" si="13"/>
        <v>#DIV/0!</v>
      </c>
    </row>
    <row r="53" spans="1:46" s="4" customFormat="1" ht="20.100000000000001" customHeight="1" x14ac:dyDescent="0.2">
      <c r="A53" s="17"/>
      <c r="B53" s="18">
        <v>44</v>
      </c>
      <c r="C53" s="19"/>
      <c r="D53" s="20"/>
      <c r="E53" s="19"/>
      <c r="F53" s="19"/>
      <c r="G53" s="21"/>
      <c r="H53" s="22"/>
      <c r="I53" s="23"/>
      <c r="J53" s="13" t="str">
        <f t="shared" si="0"/>
        <v xml:space="preserve"> </v>
      </c>
      <c r="K53" s="22"/>
      <c r="L53" s="23"/>
      <c r="M53" s="13" t="str">
        <f t="shared" si="1"/>
        <v xml:space="preserve"> </v>
      </c>
      <c r="N53" s="22"/>
      <c r="O53" s="23"/>
      <c r="P53" s="13" t="str">
        <f t="shared" si="15"/>
        <v xml:space="preserve"> </v>
      </c>
      <c r="Q53" s="22"/>
      <c r="R53" s="23"/>
      <c r="S53" s="13" t="str">
        <f t="shared" si="14"/>
        <v xml:space="preserve"> </v>
      </c>
      <c r="T53" s="22"/>
      <c r="U53" s="23"/>
      <c r="V53" s="13" t="str">
        <f t="shared" si="3"/>
        <v xml:space="preserve"> </v>
      </c>
      <c r="W53" s="22"/>
      <c r="X53" s="23"/>
      <c r="Y53" s="13" t="str">
        <f t="shared" si="4"/>
        <v xml:space="preserve"> </v>
      </c>
      <c r="Z53" s="22"/>
      <c r="AA53" s="23"/>
      <c r="AB53" s="13" t="str">
        <f t="shared" si="5"/>
        <v xml:space="preserve"> </v>
      </c>
      <c r="AC53" s="22"/>
      <c r="AD53" s="23"/>
      <c r="AE53" s="13" t="str">
        <f t="shared" si="6"/>
        <v xml:space="preserve"> </v>
      </c>
      <c r="AF53" s="22"/>
      <c r="AG53" s="23"/>
      <c r="AH53" s="13" t="str">
        <f t="shared" si="7"/>
        <v xml:space="preserve"> </v>
      </c>
      <c r="AI53" s="22"/>
      <c r="AJ53" s="23"/>
      <c r="AK53" s="13" t="str">
        <f t="shared" si="16"/>
        <v xml:space="preserve"> </v>
      </c>
      <c r="AL53" s="22"/>
      <c r="AM53" s="23"/>
      <c r="AN53" s="13" t="str">
        <f t="shared" si="9"/>
        <v xml:space="preserve"> </v>
      </c>
      <c r="AO53" s="22"/>
      <c r="AP53" s="23"/>
      <c r="AQ53" s="13" t="str">
        <f t="shared" si="10"/>
        <v xml:space="preserve"> </v>
      </c>
      <c r="AR53" s="24">
        <f t="shared" si="17"/>
        <v>0</v>
      </c>
      <c r="AS53" s="25">
        <f t="shared" si="18"/>
        <v>0</v>
      </c>
      <c r="AT53" s="16" t="e">
        <f t="shared" si="13"/>
        <v>#DIV/0!</v>
      </c>
    </row>
    <row r="54" spans="1:46" s="4" customFormat="1" ht="20.100000000000001" customHeight="1" x14ac:dyDescent="0.2">
      <c r="A54" s="17"/>
      <c r="B54" s="18">
        <v>45</v>
      </c>
      <c r="C54" s="19"/>
      <c r="D54" s="20"/>
      <c r="E54" s="19"/>
      <c r="F54" s="19"/>
      <c r="G54" s="21"/>
      <c r="H54" s="22"/>
      <c r="I54" s="23"/>
      <c r="J54" s="13" t="str">
        <f t="shared" si="0"/>
        <v xml:space="preserve"> </v>
      </c>
      <c r="K54" s="22"/>
      <c r="L54" s="23"/>
      <c r="M54" s="13" t="str">
        <f t="shared" si="1"/>
        <v xml:space="preserve"> </v>
      </c>
      <c r="N54" s="22"/>
      <c r="O54" s="23"/>
      <c r="P54" s="13" t="str">
        <f t="shared" si="15"/>
        <v xml:space="preserve"> </v>
      </c>
      <c r="Q54" s="22"/>
      <c r="R54" s="23"/>
      <c r="S54" s="13" t="str">
        <f t="shared" si="14"/>
        <v xml:space="preserve"> </v>
      </c>
      <c r="T54" s="22"/>
      <c r="U54" s="23"/>
      <c r="V54" s="13" t="str">
        <f t="shared" si="3"/>
        <v xml:space="preserve"> </v>
      </c>
      <c r="W54" s="22"/>
      <c r="X54" s="23"/>
      <c r="Y54" s="13" t="str">
        <f t="shared" si="4"/>
        <v xml:space="preserve"> </v>
      </c>
      <c r="Z54" s="22"/>
      <c r="AA54" s="23"/>
      <c r="AB54" s="13" t="str">
        <f t="shared" si="5"/>
        <v xml:space="preserve"> </v>
      </c>
      <c r="AC54" s="22"/>
      <c r="AD54" s="23"/>
      <c r="AE54" s="13" t="str">
        <f t="shared" si="6"/>
        <v xml:space="preserve"> </v>
      </c>
      <c r="AF54" s="22"/>
      <c r="AG54" s="23"/>
      <c r="AH54" s="13" t="str">
        <f t="shared" si="7"/>
        <v xml:space="preserve"> </v>
      </c>
      <c r="AI54" s="22"/>
      <c r="AJ54" s="23"/>
      <c r="AK54" s="13" t="str">
        <f t="shared" si="16"/>
        <v xml:space="preserve"> </v>
      </c>
      <c r="AL54" s="22"/>
      <c r="AM54" s="23"/>
      <c r="AN54" s="13" t="str">
        <f t="shared" si="9"/>
        <v xml:space="preserve"> </v>
      </c>
      <c r="AO54" s="22"/>
      <c r="AP54" s="23"/>
      <c r="AQ54" s="13" t="str">
        <f t="shared" si="10"/>
        <v xml:space="preserve"> </v>
      </c>
      <c r="AR54" s="24">
        <f t="shared" si="17"/>
        <v>0</v>
      </c>
      <c r="AS54" s="25">
        <f t="shared" si="18"/>
        <v>0</v>
      </c>
      <c r="AT54" s="16" t="e">
        <f t="shared" si="13"/>
        <v>#DIV/0!</v>
      </c>
    </row>
    <row r="55" spans="1:46" s="4" customFormat="1" ht="20.100000000000001" customHeight="1" x14ac:dyDescent="0.2">
      <c r="A55" s="17"/>
      <c r="B55" s="18">
        <v>46</v>
      </c>
      <c r="C55" s="19"/>
      <c r="D55" s="20"/>
      <c r="E55" s="19"/>
      <c r="F55" s="19"/>
      <c r="G55" s="21"/>
      <c r="H55" s="22"/>
      <c r="I55" s="23"/>
      <c r="J55" s="13" t="str">
        <f t="shared" si="0"/>
        <v xml:space="preserve"> </v>
      </c>
      <c r="K55" s="22"/>
      <c r="L55" s="23"/>
      <c r="M55" s="13" t="str">
        <f t="shared" si="1"/>
        <v xml:space="preserve"> </v>
      </c>
      <c r="N55" s="22"/>
      <c r="O55" s="23"/>
      <c r="P55" s="13" t="str">
        <f t="shared" si="15"/>
        <v xml:space="preserve"> </v>
      </c>
      <c r="Q55" s="22"/>
      <c r="R55" s="23"/>
      <c r="S55" s="13" t="str">
        <f t="shared" si="14"/>
        <v xml:space="preserve"> </v>
      </c>
      <c r="T55" s="22"/>
      <c r="U55" s="23"/>
      <c r="V55" s="13" t="str">
        <f t="shared" si="3"/>
        <v xml:space="preserve"> </v>
      </c>
      <c r="W55" s="22"/>
      <c r="X55" s="23"/>
      <c r="Y55" s="13" t="str">
        <f t="shared" si="4"/>
        <v xml:space="preserve"> </v>
      </c>
      <c r="Z55" s="22"/>
      <c r="AA55" s="23"/>
      <c r="AB55" s="13" t="str">
        <f t="shared" si="5"/>
        <v xml:space="preserve"> </v>
      </c>
      <c r="AC55" s="22"/>
      <c r="AD55" s="23"/>
      <c r="AE55" s="13" t="str">
        <f t="shared" si="6"/>
        <v xml:space="preserve"> </v>
      </c>
      <c r="AF55" s="22"/>
      <c r="AG55" s="23"/>
      <c r="AH55" s="13" t="str">
        <f t="shared" si="7"/>
        <v xml:space="preserve"> </v>
      </c>
      <c r="AI55" s="22"/>
      <c r="AJ55" s="23"/>
      <c r="AK55" s="13" t="str">
        <f t="shared" si="16"/>
        <v xml:space="preserve"> </v>
      </c>
      <c r="AL55" s="22"/>
      <c r="AM55" s="23"/>
      <c r="AN55" s="13" t="str">
        <f t="shared" si="9"/>
        <v xml:space="preserve"> </v>
      </c>
      <c r="AO55" s="22"/>
      <c r="AP55" s="23"/>
      <c r="AQ55" s="13" t="str">
        <f t="shared" si="10"/>
        <v xml:space="preserve"> </v>
      </c>
      <c r="AR55" s="24">
        <f t="shared" si="17"/>
        <v>0</v>
      </c>
      <c r="AS55" s="25">
        <f t="shared" si="18"/>
        <v>0</v>
      </c>
      <c r="AT55" s="16" t="e">
        <f t="shared" si="13"/>
        <v>#DIV/0!</v>
      </c>
    </row>
    <row r="56" spans="1:46" s="4" customFormat="1" ht="20.100000000000001" customHeight="1" x14ac:dyDescent="0.2">
      <c r="A56" s="17"/>
      <c r="B56" s="18">
        <v>47</v>
      </c>
      <c r="C56" s="19"/>
      <c r="D56" s="20"/>
      <c r="E56" s="19"/>
      <c r="F56" s="19"/>
      <c r="G56" s="21"/>
      <c r="H56" s="22"/>
      <c r="I56" s="23"/>
      <c r="J56" s="13" t="str">
        <f t="shared" si="0"/>
        <v xml:space="preserve"> </v>
      </c>
      <c r="K56" s="22"/>
      <c r="L56" s="23"/>
      <c r="M56" s="13" t="str">
        <f t="shared" si="1"/>
        <v xml:space="preserve"> </v>
      </c>
      <c r="N56" s="22"/>
      <c r="O56" s="23"/>
      <c r="P56" s="13" t="str">
        <f t="shared" si="15"/>
        <v xml:space="preserve"> </v>
      </c>
      <c r="Q56" s="22"/>
      <c r="R56" s="23"/>
      <c r="S56" s="13" t="str">
        <f t="shared" si="14"/>
        <v xml:space="preserve"> </v>
      </c>
      <c r="T56" s="22"/>
      <c r="U56" s="23"/>
      <c r="V56" s="13" t="str">
        <f t="shared" si="3"/>
        <v xml:space="preserve"> </v>
      </c>
      <c r="W56" s="22"/>
      <c r="X56" s="23"/>
      <c r="Y56" s="13" t="str">
        <f t="shared" si="4"/>
        <v xml:space="preserve"> </v>
      </c>
      <c r="Z56" s="22"/>
      <c r="AA56" s="23"/>
      <c r="AB56" s="13" t="str">
        <f t="shared" si="5"/>
        <v xml:space="preserve"> </v>
      </c>
      <c r="AC56" s="22"/>
      <c r="AD56" s="23"/>
      <c r="AE56" s="13" t="str">
        <f t="shared" si="6"/>
        <v xml:space="preserve"> </v>
      </c>
      <c r="AF56" s="22"/>
      <c r="AG56" s="23"/>
      <c r="AH56" s="13" t="str">
        <f t="shared" si="7"/>
        <v xml:space="preserve"> </v>
      </c>
      <c r="AI56" s="22"/>
      <c r="AJ56" s="23"/>
      <c r="AK56" s="13" t="str">
        <f t="shared" si="16"/>
        <v xml:space="preserve"> </v>
      </c>
      <c r="AL56" s="22"/>
      <c r="AM56" s="23"/>
      <c r="AN56" s="13" t="str">
        <f t="shared" si="9"/>
        <v xml:space="preserve"> </v>
      </c>
      <c r="AO56" s="22"/>
      <c r="AP56" s="23"/>
      <c r="AQ56" s="13" t="str">
        <f t="shared" si="10"/>
        <v xml:space="preserve"> </v>
      </c>
      <c r="AR56" s="24">
        <f t="shared" si="17"/>
        <v>0</v>
      </c>
      <c r="AS56" s="25">
        <f t="shared" si="18"/>
        <v>0</v>
      </c>
      <c r="AT56" s="16" t="e">
        <f t="shared" si="13"/>
        <v>#DIV/0!</v>
      </c>
    </row>
    <row r="57" spans="1:46" s="4" customFormat="1" ht="20.100000000000001" customHeight="1" x14ac:dyDescent="0.2">
      <c r="A57" s="17"/>
      <c r="B57" s="18">
        <v>48</v>
      </c>
      <c r="C57" s="19"/>
      <c r="D57" s="20"/>
      <c r="E57" s="19"/>
      <c r="F57" s="19"/>
      <c r="G57" s="21"/>
      <c r="H57" s="22"/>
      <c r="I57" s="23"/>
      <c r="J57" s="13" t="str">
        <f t="shared" si="0"/>
        <v xml:space="preserve"> </v>
      </c>
      <c r="K57" s="22"/>
      <c r="L57" s="23"/>
      <c r="M57" s="13" t="str">
        <f t="shared" si="1"/>
        <v xml:space="preserve"> </v>
      </c>
      <c r="N57" s="22"/>
      <c r="O57" s="23"/>
      <c r="P57" s="13" t="str">
        <f t="shared" si="15"/>
        <v xml:space="preserve"> </v>
      </c>
      <c r="Q57" s="22"/>
      <c r="R57" s="23"/>
      <c r="S57" s="13" t="str">
        <f t="shared" si="14"/>
        <v xml:space="preserve"> </v>
      </c>
      <c r="T57" s="22"/>
      <c r="U57" s="23"/>
      <c r="V57" s="13" t="str">
        <f t="shared" si="3"/>
        <v xml:space="preserve"> </v>
      </c>
      <c r="W57" s="22"/>
      <c r="X57" s="23"/>
      <c r="Y57" s="13" t="str">
        <f t="shared" si="4"/>
        <v xml:space="preserve"> </v>
      </c>
      <c r="Z57" s="22"/>
      <c r="AA57" s="23"/>
      <c r="AB57" s="13" t="str">
        <f t="shared" si="5"/>
        <v xml:space="preserve"> </v>
      </c>
      <c r="AC57" s="22"/>
      <c r="AD57" s="23"/>
      <c r="AE57" s="13" t="str">
        <f t="shared" si="6"/>
        <v xml:space="preserve"> </v>
      </c>
      <c r="AF57" s="22"/>
      <c r="AG57" s="23"/>
      <c r="AH57" s="13" t="str">
        <f t="shared" si="7"/>
        <v xml:space="preserve"> </v>
      </c>
      <c r="AI57" s="22"/>
      <c r="AJ57" s="23"/>
      <c r="AK57" s="13" t="str">
        <f t="shared" si="16"/>
        <v xml:space="preserve"> </v>
      </c>
      <c r="AL57" s="22"/>
      <c r="AM57" s="23"/>
      <c r="AN57" s="13" t="str">
        <f t="shared" si="9"/>
        <v xml:space="preserve"> </v>
      </c>
      <c r="AO57" s="22"/>
      <c r="AP57" s="23"/>
      <c r="AQ57" s="13" t="str">
        <f t="shared" si="10"/>
        <v xml:space="preserve"> </v>
      </c>
      <c r="AR57" s="24">
        <f t="shared" si="17"/>
        <v>0</v>
      </c>
      <c r="AS57" s="25">
        <f t="shared" si="18"/>
        <v>0</v>
      </c>
      <c r="AT57" s="16" t="e">
        <f t="shared" si="13"/>
        <v>#DIV/0!</v>
      </c>
    </row>
    <row r="58" spans="1:46" s="4" customFormat="1" ht="20.100000000000001" customHeight="1" x14ac:dyDescent="0.2">
      <c r="A58" s="17"/>
      <c r="B58" s="18">
        <v>49</v>
      </c>
      <c r="C58" s="19"/>
      <c r="D58" s="20"/>
      <c r="E58" s="19"/>
      <c r="F58" s="19"/>
      <c r="G58" s="21"/>
      <c r="H58" s="22"/>
      <c r="I58" s="23"/>
      <c r="J58" s="13" t="str">
        <f t="shared" si="0"/>
        <v xml:space="preserve"> </v>
      </c>
      <c r="K58" s="22"/>
      <c r="L58" s="23"/>
      <c r="M58" s="13" t="str">
        <f t="shared" si="1"/>
        <v xml:space="preserve"> </v>
      </c>
      <c r="N58" s="22"/>
      <c r="O58" s="23"/>
      <c r="P58" s="13" t="str">
        <f t="shared" si="15"/>
        <v xml:space="preserve"> </v>
      </c>
      <c r="Q58" s="22"/>
      <c r="R58" s="23"/>
      <c r="S58" s="13" t="str">
        <f t="shared" si="14"/>
        <v xml:space="preserve"> </v>
      </c>
      <c r="T58" s="22"/>
      <c r="U58" s="23"/>
      <c r="V58" s="13" t="str">
        <f t="shared" si="3"/>
        <v xml:space="preserve"> </v>
      </c>
      <c r="W58" s="22"/>
      <c r="X58" s="23"/>
      <c r="Y58" s="13" t="str">
        <f t="shared" si="4"/>
        <v xml:space="preserve"> </v>
      </c>
      <c r="Z58" s="22"/>
      <c r="AA58" s="23"/>
      <c r="AB58" s="13" t="str">
        <f t="shared" si="5"/>
        <v xml:space="preserve"> </v>
      </c>
      <c r="AC58" s="22"/>
      <c r="AD58" s="23"/>
      <c r="AE58" s="13" t="str">
        <f t="shared" si="6"/>
        <v xml:space="preserve"> </v>
      </c>
      <c r="AF58" s="22"/>
      <c r="AG58" s="23"/>
      <c r="AH58" s="13" t="str">
        <f t="shared" si="7"/>
        <v xml:space="preserve"> </v>
      </c>
      <c r="AI58" s="22"/>
      <c r="AJ58" s="23"/>
      <c r="AK58" s="13" t="str">
        <f t="shared" si="16"/>
        <v xml:space="preserve"> </v>
      </c>
      <c r="AL58" s="22"/>
      <c r="AM58" s="23"/>
      <c r="AN58" s="13" t="str">
        <f t="shared" si="9"/>
        <v xml:space="preserve"> </v>
      </c>
      <c r="AO58" s="22"/>
      <c r="AP58" s="23"/>
      <c r="AQ58" s="13" t="str">
        <f t="shared" si="10"/>
        <v xml:space="preserve"> </v>
      </c>
      <c r="AR58" s="24">
        <f t="shared" si="17"/>
        <v>0</v>
      </c>
      <c r="AS58" s="25">
        <f t="shared" si="18"/>
        <v>0</v>
      </c>
      <c r="AT58" s="16" t="e">
        <f t="shared" si="13"/>
        <v>#DIV/0!</v>
      </c>
    </row>
    <row r="59" spans="1:46" s="4" customFormat="1" ht="20.100000000000001" customHeight="1" x14ac:dyDescent="0.2">
      <c r="A59" s="17"/>
      <c r="B59" s="18">
        <v>50</v>
      </c>
      <c r="C59" s="19"/>
      <c r="D59" s="20"/>
      <c r="E59" s="19"/>
      <c r="F59" s="19"/>
      <c r="G59" s="21"/>
      <c r="H59" s="22"/>
      <c r="I59" s="23"/>
      <c r="J59" s="13" t="str">
        <f t="shared" si="0"/>
        <v xml:space="preserve"> </v>
      </c>
      <c r="K59" s="22"/>
      <c r="L59" s="23"/>
      <c r="M59" s="13" t="str">
        <f t="shared" si="1"/>
        <v xml:space="preserve"> </v>
      </c>
      <c r="N59" s="22"/>
      <c r="O59" s="23"/>
      <c r="P59" s="13" t="str">
        <f t="shared" si="15"/>
        <v xml:space="preserve"> </v>
      </c>
      <c r="Q59" s="22"/>
      <c r="R59" s="23"/>
      <c r="S59" s="13" t="str">
        <f t="shared" si="14"/>
        <v xml:space="preserve"> </v>
      </c>
      <c r="T59" s="22"/>
      <c r="U59" s="23"/>
      <c r="V59" s="13" t="str">
        <f t="shared" si="3"/>
        <v xml:space="preserve"> </v>
      </c>
      <c r="W59" s="22"/>
      <c r="X59" s="23"/>
      <c r="Y59" s="13" t="str">
        <f t="shared" si="4"/>
        <v xml:space="preserve"> </v>
      </c>
      <c r="Z59" s="22"/>
      <c r="AA59" s="23"/>
      <c r="AB59" s="13" t="str">
        <f t="shared" si="5"/>
        <v xml:space="preserve"> </v>
      </c>
      <c r="AC59" s="22"/>
      <c r="AD59" s="23"/>
      <c r="AE59" s="13" t="str">
        <f t="shared" si="6"/>
        <v xml:space="preserve"> </v>
      </c>
      <c r="AF59" s="22"/>
      <c r="AG59" s="23"/>
      <c r="AH59" s="13" t="str">
        <f t="shared" si="7"/>
        <v xml:space="preserve"> </v>
      </c>
      <c r="AI59" s="22"/>
      <c r="AJ59" s="23"/>
      <c r="AK59" s="13" t="str">
        <f t="shared" si="16"/>
        <v xml:space="preserve"> </v>
      </c>
      <c r="AL59" s="22"/>
      <c r="AM59" s="23"/>
      <c r="AN59" s="13" t="str">
        <f t="shared" si="9"/>
        <v xml:space="preserve"> </v>
      </c>
      <c r="AO59" s="22"/>
      <c r="AP59" s="23"/>
      <c r="AQ59" s="13" t="str">
        <f t="shared" si="10"/>
        <v xml:space="preserve"> </v>
      </c>
      <c r="AR59" s="24">
        <f t="shared" si="17"/>
        <v>0</v>
      </c>
      <c r="AS59" s="25">
        <f t="shared" si="18"/>
        <v>0</v>
      </c>
      <c r="AT59" s="16" t="e">
        <f t="shared" si="13"/>
        <v>#DIV/0!</v>
      </c>
    </row>
    <row r="60" spans="1:46" s="4" customFormat="1" ht="20.100000000000001" customHeight="1" x14ac:dyDescent="0.2">
      <c r="A60" s="17"/>
      <c r="B60" s="18">
        <v>51</v>
      </c>
      <c r="C60" s="19"/>
      <c r="D60" s="20"/>
      <c r="E60" s="19"/>
      <c r="F60" s="19"/>
      <c r="G60" s="21"/>
      <c r="H60" s="22"/>
      <c r="I60" s="23"/>
      <c r="J60" s="13" t="str">
        <f t="shared" si="0"/>
        <v xml:space="preserve"> </v>
      </c>
      <c r="K60" s="22"/>
      <c r="L60" s="23"/>
      <c r="M60" s="13" t="str">
        <f t="shared" si="1"/>
        <v xml:space="preserve"> </v>
      </c>
      <c r="N60" s="22"/>
      <c r="O60" s="23"/>
      <c r="P60" s="13" t="str">
        <f t="shared" si="15"/>
        <v xml:space="preserve"> </v>
      </c>
      <c r="Q60" s="22"/>
      <c r="R60" s="23"/>
      <c r="S60" s="13" t="str">
        <f t="shared" si="14"/>
        <v xml:space="preserve"> </v>
      </c>
      <c r="T60" s="22"/>
      <c r="U60" s="23"/>
      <c r="V60" s="13" t="str">
        <f t="shared" si="3"/>
        <v xml:space="preserve"> </v>
      </c>
      <c r="W60" s="22"/>
      <c r="X60" s="23"/>
      <c r="Y60" s="13" t="str">
        <f t="shared" si="4"/>
        <v xml:space="preserve"> </v>
      </c>
      <c r="Z60" s="22"/>
      <c r="AA60" s="23"/>
      <c r="AB60" s="13" t="str">
        <f t="shared" si="5"/>
        <v xml:space="preserve"> </v>
      </c>
      <c r="AC60" s="22"/>
      <c r="AD60" s="23"/>
      <c r="AE60" s="13" t="str">
        <f t="shared" si="6"/>
        <v xml:space="preserve"> </v>
      </c>
      <c r="AF60" s="22"/>
      <c r="AG60" s="23"/>
      <c r="AH60" s="13" t="str">
        <f t="shared" si="7"/>
        <v xml:space="preserve"> </v>
      </c>
      <c r="AI60" s="22"/>
      <c r="AJ60" s="23"/>
      <c r="AK60" s="13" t="str">
        <f t="shared" si="16"/>
        <v xml:space="preserve"> </v>
      </c>
      <c r="AL60" s="22"/>
      <c r="AM60" s="23"/>
      <c r="AN60" s="13" t="str">
        <f t="shared" si="9"/>
        <v xml:space="preserve"> </v>
      </c>
      <c r="AO60" s="22"/>
      <c r="AP60" s="23"/>
      <c r="AQ60" s="13" t="str">
        <f t="shared" si="10"/>
        <v xml:space="preserve"> </v>
      </c>
      <c r="AR60" s="24">
        <f t="shared" si="17"/>
        <v>0</v>
      </c>
      <c r="AS60" s="25">
        <f t="shared" si="18"/>
        <v>0</v>
      </c>
      <c r="AT60" s="16" t="e">
        <f t="shared" si="13"/>
        <v>#DIV/0!</v>
      </c>
    </row>
    <row r="61" spans="1:46" s="4" customFormat="1" ht="20.100000000000001" customHeight="1" x14ac:dyDescent="0.2">
      <c r="A61" s="17"/>
      <c r="B61" s="18">
        <v>52</v>
      </c>
      <c r="C61" s="19"/>
      <c r="D61" s="20"/>
      <c r="E61" s="19"/>
      <c r="F61" s="19"/>
      <c r="G61" s="21"/>
      <c r="H61" s="22"/>
      <c r="I61" s="23"/>
      <c r="J61" s="13" t="str">
        <f t="shared" si="0"/>
        <v xml:space="preserve"> </v>
      </c>
      <c r="K61" s="22"/>
      <c r="L61" s="23"/>
      <c r="M61" s="13" t="str">
        <f t="shared" si="1"/>
        <v xml:space="preserve"> </v>
      </c>
      <c r="N61" s="22"/>
      <c r="O61" s="23"/>
      <c r="P61" s="13" t="str">
        <f t="shared" si="15"/>
        <v xml:space="preserve"> </v>
      </c>
      <c r="Q61" s="22"/>
      <c r="R61" s="23"/>
      <c r="S61" s="13" t="str">
        <f t="shared" si="14"/>
        <v xml:space="preserve"> </v>
      </c>
      <c r="T61" s="22"/>
      <c r="U61" s="23"/>
      <c r="V61" s="13" t="str">
        <f t="shared" si="3"/>
        <v xml:space="preserve"> </v>
      </c>
      <c r="W61" s="22"/>
      <c r="X61" s="23"/>
      <c r="Y61" s="13" t="str">
        <f t="shared" si="4"/>
        <v xml:space="preserve"> </v>
      </c>
      <c r="Z61" s="22"/>
      <c r="AA61" s="23"/>
      <c r="AB61" s="13" t="str">
        <f t="shared" si="5"/>
        <v xml:space="preserve"> </v>
      </c>
      <c r="AC61" s="22"/>
      <c r="AD61" s="23"/>
      <c r="AE61" s="13" t="str">
        <f t="shared" si="6"/>
        <v xml:space="preserve"> </v>
      </c>
      <c r="AF61" s="22"/>
      <c r="AG61" s="23"/>
      <c r="AH61" s="13" t="str">
        <f t="shared" si="7"/>
        <v xml:space="preserve"> </v>
      </c>
      <c r="AI61" s="22"/>
      <c r="AJ61" s="23"/>
      <c r="AK61" s="13" t="str">
        <f t="shared" si="16"/>
        <v xml:space="preserve"> </v>
      </c>
      <c r="AL61" s="22"/>
      <c r="AM61" s="23"/>
      <c r="AN61" s="13" t="str">
        <f t="shared" si="9"/>
        <v xml:space="preserve"> </v>
      </c>
      <c r="AO61" s="22"/>
      <c r="AP61" s="23"/>
      <c r="AQ61" s="13" t="str">
        <f t="shared" si="10"/>
        <v xml:space="preserve"> </v>
      </c>
      <c r="AR61" s="24">
        <f t="shared" si="17"/>
        <v>0</v>
      </c>
      <c r="AS61" s="25">
        <f t="shared" si="18"/>
        <v>0</v>
      </c>
      <c r="AT61" s="16" t="e">
        <f t="shared" si="13"/>
        <v>#DIV/0!</v>
      </c>
    </row>
    <row r="62" spans="1:46" s="4" customFormat="1" ht="20.100000000000001" customHeight="1" x14ac:dyDescent="0.2">
      <c r="A62" s="17"/>
      <c r="B62" s="18">
        <v>53</v>
      </c>
      <c r="C62" s="19"/>
      <c r="D62" s="20"/>
      <c r="E62" s="19"/>
      <c r="F62" s="19"/>
      <c r="G62" s="21"/>
      <c r="H62" s="22"/>
      <c r="I62" s="23"/>
      <c r="J62" s="13" t="str">
        <f t="shared" si="0"/>
        <v xml:space="preserve"> </v>
      </c>
      <c r="K62" s="22"/>
      <c r="L62" s="23"/>
      <c r="M62" s="13" t="str">
        <f t="shared" si="1"/>
        <v xml:space="preserve"> </v>
      </c>
      <c r="N62" s="22"/>
      <c r="O62" s="23"/>
      <c r="P62" s="13" t="str">
        <f t="shared" si="15"/>
        <v xml:space="preserve"> </v>
      </c>
      <c r="Q62" s="22"/>
      <c r="R62" s="23"/>
      <c r="S62" s="13" t="str">
        <f t="shared" si="14"/>
        <v xml:space="preserve"> </v>
      </c>
      <c r="T62" s="22"/>
      <c r="U62" s="23"/>
      <c r="V62" s="13" t="str">
        <f t="shared" si="3"/>
        <v xml:space="preserve"> </v>
      </c>
      <c r="W62" s="22"/>
      <c r="X62" s="23"/>
      <c r="Y62" s="13" t="str">
        <f t="shared" si="4"/>
        <v xml:space="preserve"> </v>
      </c>
      <c r="Z62" s="22"/>
      <c r="AA62" s="23"/>
      <c r="AB62" s="13" t="str">
        <f t="shared" si="5"/>
        <v xml:space="preserve"> </v>
      </c>
      <c r="AC62" s="22"/>
      <c r="AD62" s="23"/>
      <c r="AE62" s="13" t="str">
        <f t="shared" si="6"/>
        <v xml:space="preserve"> </v>
      </c>
      <c r="AF62" s="22"/>
      <c r="AG62" s="23"/>
      <c r="AH62" s="13" t="str">
        <f t="shared" si="7"/>
        <v xml:space="preserve"> </v>
      </c>
      <c r="AI62" s="22"/>
      <c r="AJ62" s="23"/>
      <c r="AK62" s="13" t="str">
        <f t="shared" si="16"/>
        <v xml:space="preserve"> </v>
      </c>
      <c r="AL62" s="22"/>
      <c r="AM62" s="23"/>
      <c r="AN62" s="13" t="str">
        <f t="shared" si="9"/>
        <v xml:space="preserve"> </v>
      </c>
      <c r="AO62" s="22"/>
      <c r="AP62" s="23"/>
      <c r="AQ62" s="13" t="str">
        <f t="shared" si="10"/>
        <v xml:space="preserve"> </v>
      </c>
      <c r="AR62" s="24">
        <f t="shared" si="17"/>
        <v>0</v>
      </c>
      <c r="AS62" s="25">
        <f t="shared" si="18"/>
        <v>0</v>
      </c>
      <c r="AT62" s="16" t="e">
        <f t="shared" si="13"/>
        <v>#DIV/0!</v>
      </c>
    </row>
    <row r="63" spans="1:46" s="4" customFormat="1" ht="20.100000000000001" customHeight="1" x14ac:dyDescent="0.2">
      <c r="A63" s="17"/>
      <c r="B63" s="18">
        <v>54</v>
      </c>
      <c r="C63" s="19"/>
      <c r="D63" s="20"/>
      <c r="E63" s="19"/>
      <c r="F63" s="19"/>
      <c r="G63" s="21"/>
      <c r="H63" s="22"/>
      <c r="I63" s="23"/>
      <c r="J63" s="13" t="str">
        <f t="shared" si="0"/>
        <v xml:space="preserve"> </v>
      </c>
      <c r="K63" s="22"/>
      <c r="L63" s="23"/>
      <c r="M63" s="13" t="str">
        <f t="shared" si="1"/>
        <v xml:space="preserve"> </v>
      </c>
      <c r="N63" s="22"/>
      <c r="O63" s="23"/>
      <c r="P63" s="13" t="str">
        <f t="shared" si="15"/>
        <v xml:space="preserve"> </v>
      </c>
      <c r="Q63" s="22"/>
      <c r="R63" s="23"/>
      <c r="S63" s="13" t="str">
        <f t="shared" si="14"/>
        <v xml:space="preserve"> </v>
      </c>
      <c r="T63" s="22"/>
      <c r="U63" s="23"/>
      <c r="V63" s="13" t="str">
        <f t="shared" si="3"/>
        <v xml:space="preserve"> </v>
      </c>
      <c r="W63" s="22"/>
      <c r="X63" s="23"/>
      <c r="Y63" s="13" t="str">
        <f t="shared" si="4"/>
        <v xml:space="preserve"> </v>
      </c>
      <c r="Z63" s="22"/>
      <c r="AA63" s="23"/>
      <c r="AB63" s="13" t="str">
        <f t="shared" si="5"/>
        <v xml:space="preserve"> </v>
      </c>
      <c r="AC63" s="22"/>
      <c r="AD63" s="23"/>
      <c r="AE63" s="13" t="str">
        <f t="shared" si="6"/>
        <v xml:space="preserve"> </v>
      </c>
      <c r="AF63" s="22"/>
      <c r="AG63" s="23"/>
      <c r="AH63" s="13" t="str">
        <f t="shared" si="7"/>
        <v xml:space="preserve"> </v>
      </c>
      <c r="AI63" s="22"/>
      <c r="AJ63" s="23"/>
      <c r="AK63" s="13" t="str">
        <f t="shared" si="16"/>
        <v xml:space="preserve"> </v>
      </c>
      <c r="AL63" s="22"/>
      <c r="AM63" s="23"/>
      <c r="AN63" s="13" t="str">
        <f t="shared" si="9"/>
        <v xml:space="preserve"> </v>
      </c>
      <c r="AO63" s="22"/>
      <c r="AP63" s="23"/>
      <c r="AQ63" s="13" t="str">
        <f t="shared" si="10"/>
        <v xml:space="preserve"> </v>
      </c>
      <c r="AR63" s="24">
        <f t="shared" si="17"/>
        <v>0</v>
      </c>
      <c r="AS63" s="25">
        <f t="shared" si="18"/>
        <v>0</v>
      </c>
      <c r="AT63" s="16" t="e">
        <f t="shared" si="13"/>
        <v>#DIV/0!</v>
      </c>
    </row>
    <row r="64" spans="1:46" s="4" customFormat="1" ht="20.100000000000001" customHeight="1" x14ac:dyDescent="0.2">
      <c r="A64" s="17"/>
      <c r="B64" s="18">
        <v>55</v>
      </c>
      <c r="C64" s="19"/>
      <c r="D64" s="20"/>
      <c r="E64" s="19"/>
      <c r="F64" s="19"/>
      <c r="G64" s="21"/>
      <c r="H64" s="22"/>
      <c r="I64" s="23"/>
      <c r="J64" s="13" t="str">
        <f t="shared" si="0"/>
        <v xml:space="preserve"> </v>
      </c>
      <c r="K64" s="22"/>
      <c r="L64" s="23"/>
      <c r="M64" s="13" t="str">
        <f t="shared" si="1"/>
        <v xml:space="preserve"> </v>
      </c>
      <c r="N64" s="22"/>
      <c r="O64" s="23"/>
      <c r="P64" s="13" t="str">
        <f t="shared" si="15"/>
        <v xml:space="preserve"> </v>
      </c>
      <c r="Q64" s="22"/>
      <c r="R64" s="23"/>
      <c r="S64" s="13" t="str">
        <f t="shared" si="14"/>
        <v xml:space="preserve"> </v>
      </c>
      <c r="T64" s="22"/>
      <c r="U64" s="23"/>
      <c r="V64" s="13" t="str">
        <f t="shared" si="3"/>
        <v xml:space="preserve"> </v>
      </c>
      <c r="W64" s="22"/>
      <c r="X64" s="23"/>
      <c r="Y64" s="13" t="str">
        <f t="shared" si="4"/>
        <v xml:space="preserve"> </v>
      </c>
      <c r="Z64" s="22"/>
      <c r="AA64" s="23"/>
      <c r="AB64" s="13" t="str">
        <f t="shared" si="5"/>
        <v xml:space="preserve"> </v>
      </c>
      <c r="AC64" s="22"/>
      <c r="AD64" s="23"/>
      <c r="AE64" s="13" t="str">
        <f t="shared" si="6"/>
        <v xml:space="preserve"> </v>
      </c>
      <c r="AF64" s="22"/>
      <c r="AG64" s="23"/>
      <c r="AH64" s="13" t="str">
        <f t="shared" si="7"/>
        <v xml:space="preserve"> </v>
      </c>
      <c r="AI64" s="22"/>
      <c r="AJ64" s="23"/>
      <c r="AK64" s="13" t="str">
        <f t="shared" si="16"/>
        <v xml:space="preserve"> </v>
      </c>
      <c r="AL64" s="22"/>
      <c r="AM64" s="23"/>
      <c r="AN64" s="13" t="str">
        <f t="shared" si="9"/>
        <v xml:space="preserve"> </v>
      </c>
      <c r="AO64" s="22"/>
      <c r="AP64" s="23"/>
      <c r="AQ64" s="13" t="str">
        <f t="shared" si="10"/>
        <v xml:space="preserve"> </v>
      </c>
      <c r="AR64" s="24">
        <f t="shared" si="17"/>
        <v>0</v>
      </c>
      <c r="AS64" s="25">
        <f t="shared" si="18"/>
        <v>0</v>
      </c>
      <c r="AT64" s="16" t="e">
        <f t="shared" si="13"/>
        <v>#DIV/0!</v>
      </c>
    </row>
    <row r="65" spans="1:46" s="4" customFormat="1" ht="20.100000000000001" customHeight="1" x14ac:dyDescent="0.2">
      <c r="A65" s="17"/>
      <c r="B65" s="18">
        <v>56</v>
      </c>
      <c r="C65" s="19"/>
      <c r="D65" s="20"/>
      <c r="E65" s="19"/>
      <c r="F65" s="19"/>
      <c r="G65" s="21"/>
      <c r="H65" s="22"/>
      <c r="I65" s="23"/>
      <c r="J65" s="13" t="str">
        <f t="shared" si="0"/>
        <v xml:space="preserve"> </v>
      </c>
      <c r="K65" s="22"/>
      <c r="L65" s="23"/>
      <c r="M65" s="13" t="str">
        <f t="shared" si="1"/>
        <v xml:space="preserve"> </v>
      </c>
      <c r="N65" s="22"/>
      <c r="O65" s="23"/>
      <c r="P65" s="13" t="str">
        <f t="shared" si="15"/>
        <v xml:space="preserve"> </v>
      </c>
      <c r="Q65" s="22"/>
      <c r="R65" s="23"/>
      <c r="S65" s="13" t="str">
        <f t="shared" si="14"/>
        <v xml:space="preserve"> </v>
      </c>
      <c r="T65" s="22"/>
      <c r="U65" s="23"/>
      <c r="V65" s="13" t="str">
        <f t="shared" si="3"/>
        <v xml:space="preserve"> </v>
      </c>
      <c r="W65" s="22"/>
      <c r="X65" s="23"/>
      <c r="Y65" s="13" t="str">
        <f t="shared" si="4"/>
        <v xml:space="preserve"> </v>
      </c>
      <c r="Z65" s="22"/>
      <c r="AA65" s="23"/>
      <c r="AB65" s="13" t="str">
        <f t="shared" si="5"/>
        <v xml:space="preserve"> </v>
      </c>
      <c r="AC65" s="22"/>
      <c r="AD65" s="23"/>
      <c r="AE65" s="13" t="str">
        <f t="shared" si="6"/>
        <v xml:space="preserve"> </v>
      </c>
      <c r="AF65" s="22"/>
      <c r="AG65" s="23"/>
      <c r="AH65" s="13" t="str">
        <f t="shared" si="7"/>
        <v xml:space="preserve"> </v>
      </c>
      <c r="AI65" s="22"/>
      <c r="AJ65" s="23"/>
      <c r="AK65" s="13" t="str">
        <f t="shared" si="16"/>
        <v xml:space="preserve"> </v>
      </c>
      <c r="AL65" s="22"/>
      <c r="AM65" s="23"/>
      <c r="AN65" s="13" t="str">
        <f t="shared" si="9"/>
        <v xml:space="preserve"> </v>
      </c>
      <c r="AO65" s="22"/>
      <c r="AP65" s="23"/>
      <c r="AQ65" s="13" t="str">
        <f t="shared" si="10"/>
        <v xml:space="preserve"> </v>
      </c>
      <c r="AR65" s="24">
        <f t="shared" si="17"/>
        <v>0</v>
      </c>
      <c r="AS65" s="25">
        <f t="shared" si="18"/>
        <v>0</v>
      </c>
      <c r="AT65" s="16" t="e">
        <f t="shared" si="13"/>
        <v>#DIV/0!</v>
      </c>
    </row>
    <row r="66" spans="1:46" s="4" customFormat="1" ht="20.100000000000001" customHeight="1" x14ac:dyDescent="0.2">
      <c r="A66" s="17"/>
      <c r="B66" s="18">
        <v>57</v>
      </c>
      <c r="C66" s="19"/>
      <c r="D66" s="20"/>
      <c r="E66" s="19"/>
      <c r="F66" s="19"/>
      <c r="G66" s="21"/>
      <c r="H66" s="22"/>
      <c r="I66" s="23"/>
      <c r="J66" s="13" t="str">
        <f t="shared" si="0"/>
        <v xml:space="preserve"> </v>
      </c>
      <c r="K66" s="22"/>
      <c r="L66" s="23"/>
      <c r="M66" s="13" t="str">
        <f t="shared" si="1"/>
        <v xml:space="preserve"> </v>
      </c>
      <c r="N66" s="22"/>
      <c r="O66" s="23"/>
      <c r="P66" s="13" t="str">
        <f t="shared" si="15"/>
        <v xml:space="preserve"> </v>
      </c>
      <c r="Q66" s="22"/>
      <c r="R66" s="23"/>
      <c r="S66" s="13" t="str">
        <f t="shared" si="14"/>
        <v xml:space="preserve"> </v>
      </c>
      <c r="T66" s="22"/>
      <c r="U66" s="23"/>
      <c r="V66" s="13" t="str">
        <f t="shared" si="3"/>
        <v xml:space="preserve"> </v>
      </c>
      <c r="W66" s="22"/>
      <c r="X66" s="23"/>
      <c r="Y66" s="13" t="str">
        <f t="shared" si="4"/>
        <v xml:space="preserve"> </v>
      </c>
      <c r="Z66" s="22"/>
      <c r="AA66" s="23"/>
      <c r="AB66" s="13" t="str">
        <f t="shared" si="5"/>
        <v xml:space="preserve"> </v>
      </c>
      <c r="AC66" s="22"/>
      <c r="AD66" s="23"/>
      <c r="AE66" s="13" t="str">
        <f t="shared" si="6"/>
        <v xml:space="preserve"> </v>
      </c>
      <c r="AF66" s="22"/>
      <c r="AG66" s="23"/>
      <c r="AH66" s="13" t="str">
        <f t="shared" si="7"/>
        <v xml:space="preserve"> </v>
      </c>
      <c r="AI66" s="22"/>
      <c r="AJ66" s="23"/>
      <c r="AK66" s="13" t="str">
        <f t="shared" si="16"/>
        <v xml:space="preserve"> </v>
      </c>
      <c r="AL66" s="22"/>
      <c r="AM66" s="23"/>
      <c r="AN66" s="13" t="str">
        <f t="shared" si="9"/>
        <v xml:space="preserve"> </v>
      </c>
      <c r="AO66" s="22"/>
      <c r="AP66" s="23"/>
      <c r="AQ66" s="13" t="str">
        <f t="shared" si="10"/>
        <v xml:space="preserve"> </v>
      </c>
      <c r="AR66" s="24">
        <f t="shared" si="17"/>
        <v>0</v>
      </c>
      <c r="AS66" s="25">
        <f t="shared" si="18"/>
        <v>0</v>
      </c>
      <c r="AT66" s="16" t="e">
        <f t="shared" si="13"/>
        <v>#DIV/0!</v>
      </c>
    </row>
    <row r="67" spans="1:46" s="4" customFormat="1" ht="20.100000000000001" customHeight="1" x14ac:dyDescent="0.2">
      <c r="A67" s="17"/>
      <c r="B67" s="18">
        <v>58</v>
      </c>
      <c r="C67" s="19"/>
      <c r="D67" s="20"/>
      <c r="E67" s="19"/>
      <c r="F67" s="19"/>
      <c r="G67" s="21"/>
      <c r="H67" s="22"/>
      <c r="I67" s="23"/>
      <c r="J67" s="13" t="str">
        <f t="shared" si="0"/>
        <v xml:space="preserve"> </v>
      </c>
      <c r="K67" s="22"/>
      <c r="L67" s="23"/>
      <c r="M67" s="13" t="str">
        <f t="shared" si="1"/>
        <v xml:space="preserve"> </v>
      </c>
      <c r="N67" s="22"/>
      <c r="O67" s="23"/>
      <c r="P67" s="13" t="str">
        <f t="shared" si="15"/>
        <v xml:space="preserve"> </v>
      </c>
      <c r="Q67" s="22"/>
      <c r="R67" s="23"/>
      <c r="S67" s="13" t="str">
        <f t="shared" si="14"/>
        <v xml:space="preserve"> </v>
      </c>
      <c r="T67" s="22"/>
      <c r="U67" s="23"/>
      <c r="V67" s="13" t="str">
        <f t="shared" si="3"/>
        <v xml:space="preserve"> </v>
      </c>
      <c r="W67" s="22"/>
      <c r="X67" s="23"/>
      <c r="Y67" s="13" t="str">
        <f t="shared" si="4"/>
        <v xml:space="preserve"> </v>
      </c>
      <c r="Z67" s="22"/>
      <c r="AA67" s="23"/>
      <c r="AB67" s="13" t="str">
        <f t="shared" si="5"/>
        <v xml:space="preserve"> </v>
      </c>
      <c r="AC67" s="22"/>
      <c r="AD67" s="23"/>
      <c r="AE67" s="13" t="str">
        <f t="shared" si="6"/>
        <v xml:space="preserve"> </v>
      </c>
      <c r="AF67" s="22"/>
      <c r="AG67" s="23"/>
      <c r="AH67" s="13" t="str">
        <f t="shared" si="7"/>
        <v xml:space="preserve"> </v>
      </c>
      <c r="AI67" s="22"/>
      <c r="AJ67" s="23"/>
      <c r="AK67" s="13" t="str">
        <f t="shared" si="16"/>
        <v xml:space="preserve"> </v>
      </c>
      <c r="AL67" s="22"/>
      <c r="AM67" s="23"/>
      <c r="AN67" s="13" t="str">
        <f t="shared" si="9"/>
        <v xml:space="preserve"> </v>
      </c>
      <c r="AO67" s="22"/>
      <c r="AP67" s="23"/>
      <c r="AQ67" s="13" t="str">
        <f t="shared" si="10"/>
        <v xml:space="preserve"> </v>
      </c>
      <c r="AR67" s="24">
        <f t="shared" si="17"/>
        <v>0</v>
      </c>
      <c r="AS67" s="25">
        <f t="shared" si="18"/>
        <v>0</v>
      </c>
      <c r="AT67" s="16" t="e">
        <f t="shared" si="13"/>
        <v>#DIV/0!</v>
      </c>
    </row>
    <row r="68" spans="1:46" s="4" customFormat="1" ht="20.100000000000001" customHeight="1" x14ac:dyDescent="0.2">
      <c r="A68" s="17"/>
      <c r="B68" s="18">
        <v>59</v>
      </c>
      <c r="C68" s="19"/>
      <c r="D68" s="20"/>
      <c r="E68" s="19"/>
      <c r="F68" s="19"/>
      <c r="G68" s="21"/>
      <c r="H68" s="22"/>
      <c r="I68" s="23"/>
      <c r="J68" s="13" t="str">
        <f t="shared" si="0"/>
        <v xml:space="preserve"> </v>
      </c>
      <c r="K68" s="22"/>
      <c r="L68" s="23"/>
      <c r="M68" s="13" t="str">
        <f t="shared" si="1"/>
        <v xml:space="preserve"> </v>
      </c>
      <c r="N68" s="22"/>
      <c r="O68" s="23"/>
      <c r="P68" s="13" t="str">
        <f t="shared" si="15"/>
        <v xml:space="preserve"> </v>
      </c>
      <c r="Q68" s="22"/>
      <c r="R68" s="23"/>
      <c r="S68" s="13" t="str">
        <f t="shared" si="14"/>
        <v xml:space="preserve"> </v>
      </c>
      <c r="T68" s="22"/>
      <c r="U68" s="23"/>
      <c r="V68" s="13" t="str">
        <f t="shared" si="3"/>
        <v xml:space="preserve"> </v>
      </c>
      <c r="W68" s="22"/>
      <c r="X68" s="23"/>
      <c r="Y68" s="13" t="str">
        <f t="shared" si="4"/>
        <v xml:space="preserve"> </v>
      </c>
      <c r="Z68" s="22"/>
      <c r="AA68" s="23"/>
      <c r="AB68" s="13" t="str">
        <f t="shared" si="5"/>
        <v xml:space="preserve"> </v>
      </c>
      <c r="AC68" s="22"/>
      <c r="AD68" s="23"/>
      <c r="AE68" s="13" t="str">
        <f t="shared" si="6"/>
        <v xml:space="preserve"> </v>
      </c>
      <c r="AF68" s="22"/>
      <c r="AG68" s="23"/>
      <c r="AH68" s="13" t="str">
        <f t="shared" si="7"/>
        <v xml:space="preserve"> </v>
      </c>
      <c r="AI68" s="22"/>
      <c r="AJ68" s="23"/>
      <c r="AK68" s="13" t="str">
        <f t="shared" si="16"/>
        <v xml:space="preserve"> </v>
      </c>
      <c r="AL68" s="22"/>
      <c r="AM68" s="23"/>
      <c r="AN68" s="13" t="str">
        <f t="shared" si="9"/>
        <v xml:space="preserve"> </v>
      </c>
      <c r="AO68" s="22"/>
      <c r="AP68" s="23"/>
      <c r="AQ68" s="13" t="str">
        <f t="shared" si="10"/>
        <v xml:space="preserve"> </v>
      </c>
      <c r="AR68" s="24">
        <f t="shared" si="17"/>
        <v>0</v>
      </c>
      <c r="AS68" s="25">
        <f t="shared" si="18"/>
        <v>0</v>
      </c>
      <c r="AT68" s="16" t="e">
        <f t="shared" si="13"/>
        <v>#DIV/0!</v>
      </c>
    </row>
    <row r="69" spans="1:46" s="4" customFormat="1" ht="20.100000000000001" customHeight="1" x14ac:dyDescent="0.2">
      <c r="A69" s="17"/>
      <c r="B69" s="18">
        <v>60</v>
      </c>
      <c r="C69" s="19"/>
      <c r="D69" s="20"/>
      <c r="E69" s="19"/>
      <c r="F69" s="19"/>
      <c r="G69" s="21"/>
      <c r="H69" s="22"/>
      <c r="I69" s="23"/>
      <c r="J69" s="13" t="str">
        <f t="shared" si="0"/>
        <v xml:space="preserve"> </v>
      </c>
      <c r="K69" s="22"/>
      <c r="L69" s="23"/>
      <c r="M69" s="13" t="str">
        <f t="shared" si="1"/>
        <v xml:space="preserve"> </v>
      </c>
      <c r="N69" s="22"/>
      <c r="O69" s="23"/>
      <c r="P69" s="13" t="str">
        <f t="shared" si="15"/>
        <v xml:space="preserve"> </v>
      </c>
      <c r="Q69" s="22"/>
      <c r="R69" s="23"/>
      <c r="S69" s="13" t="str">
        <f t="shared" si="14"/>
        <v xml:space="preserve"> </v>
      </c>
      <c r="T69" s="22"/>
      <c r="U69" s="23"/>
      <c r="V69" s="13" t="str">
        <f t="shared" si="3"/>
        <v xml:space="preserve"> </v>
      </c>
      <c r="W69" s="22"/>
      <c r="X69" s="23"/>
      <c r="Y69" s="13" t="str">
        <f t="shared" si="4"/>
        <v xml:space="preserve"> </v>
      </c>
      <c r="Z69" s="22"/>
      <c r="AA69" s="23"/>
      <c r="AB69" s="13" t="str">
        <f t="shared" si="5"/>
        <v xml:space="preserve"> </v>
      </c>
      <c r="AC69" s="22"/>
      <c r="AD69" s="23"/>
      <c r="AE69" s="13" t="str">
        <f t="shared" si="6"/>
        <v xml:space="preserve"> </v>
      </c>
      <c r="AF69" s="22"/>
      <c r="AG69" s="23"/>
      <c r="AH69" s="13" t="str">
        <f t="shared" si="7"/>
        <v xml:space="preserve"> </v>
      </c>
      <c r="AI69" s="22"/>
      <c r="AJ69" s="23"/>
      <c r="AK69" s="13" t="str">
        <f t="shared" si="16"/>
        <v xml:space="preserve"> </v>
      </c>
      <c r="AL69" s="22"/>
      <c r="AM69" s="23"/>
      <c r="AN69" s="13" t="str">
        <f t="shared" si="9"/>
        <v xml:space="preserve"> </v>
      </c>
      <c r="AO69" s="22"/>
      <c r="AP69" s="23"/>
      <c r="AQ69" s="13" t="str">
        <f t="shared" si="10"/>
        <v xml:space="preserve"> </v>
      </c>
      <c r="AR69" s="24">
        <f t="shared" si="17"/>
        <v>0</v>
      </c>
      <c r="AS69" s="25">
        <f t="shared" si="18"/>
        <v>0</v>
      </c>
      <c r="AT69" s="16" t="e">
        <f t="shared" si="13"/>
        <v>#DIV/0!</v>
      </c>
    </row>
    <row r="70" spans="1:46" s="4" customFormat="1" ht="20.100000000000001" customHeight="1" x14ac:dyDescent="0.2">
      <c r="A70" s="17"/>
      <c r="B70" s="18">
        <v>61</v>
      </c>
      <c r="C70" s="19"/>
      <c r="D70" s="20"/>
      <c r="E70" s="19"/>
      <c r="F70" s="19"/>
      <c r="G70" s="21"/>
      <c r="H70" s="22"/>
      <c r="I70" s="23"/>
      <c r="J70" s="13" t="str">
        <f t="shared" si="0"/>
        <v xml:space="preserve"> </v>
      </c>
      <c r="K70" s="22"/>
      <c r="L70" s="23"/>
      <c r="M70" s="13" t="str">
        <f t="shared" si="1"/>
        <v xml:space="preserve"> </v>
      </c>
      <c r="N70" s="22"/>
      <c r="O70" s="23"/>
      <c r="P70" s="13" t="str">
        <f t="shared" si="15"/>
        <v xml:space="preserve"> </v>
      </c>
      <c r="Q70" s="22"/>
      <c r="R70" s="23"/>
      <c r="S70" s="13" t="str">
        <f t="shared" si="14"/>
        <v xml:space="preserve"> </v>
      </c>
      <c r="T70" s="22"/>
      <c r="U70" s="23"/>
      <c r="V70" s="13" t="str">
        <f t="shared" si="3"/>
        <v xml:space="preserve"> </v>
      </c>
      <c r="W70" s="22"/>
      <c r="X70" s="23"/>
      <c r="Y70" s="13" t="str">
        <f t="shared" si="4"/>
        <v xml:space="preserve"> </v>
      </c>
      <c r="Z70" s="22"/>
      <c r="AA70" s="23"/>
      <c r="AB70" s="13" t="str">
        <f t="shared" si="5"/>
        <v xml:space="preserve"> </v>
      </c>
      <c r="AC70" s="22"/>
      <c r="AD70" s="23"/>
      <c r="AE70" s="13" t="str">
        <f t="shared" si="6"/>
        <v xml:space="preserve"> </v>
      </c>
      <c r="AF70" s="22"/>
      <c r="AG70" s="23"/>
      <c r="AH70" s="13" t="str">
        <f t="shared" si="7"/>
        <v xml:space="preserve"> </v>
      </c>
      <c r="AI70" s="22"/>
      <c r="AJ70" s="23"/>
      <c r="AK70" s="13" t="str">
        <f t="shared" si="16"/>
        <v xml:space="preserve"> </v>
      </c>
      <c r="AL70" s="22"/>
      <c r="AM70" s="23"/>
      <c r="AN70" s="13" t="str">
        <f t="shared" si="9"/>
        <v xml:space="preserve"> </v>
      </c>
      <c r="AO70" s="22"/>
      <c r="AP70" s="23"/>
      <c r="AQ70" s="13" t="str">
        <f t="shared" si="10"/>
        <v xml:space="preserve"> </v>
      </c>
      <c r="AR70" s="24">
        <f t="shared" si="17"/>
        <v>0</v>
      </c>
      <c r="AS70" s="25">
        <f t="shared" si="18"/>
        <v>0</v>
      </c>
      <c r="AT70" s="16" t="e">
        <f t="shared" si="13"/>
        <v>#DIV/0!</v>
      </c>
    </row>
    <row r="71" spans="1:46" s="4" customFormat="1" ht="20.100000000000001" customHeight="1" x14ac:dyDescent="0.2">
      <c r="A71" s="17"/>
      <c r="B71" s="18">
        <v>62</v>
      </c>
      <c r="C71" s="19"/>
      <c r="D71" s="20"/>
      <c r="E71" s="19"/>
      <c r="F71" s="19"/>
      <c r="G71" s="21"/>
      <c r="H71" s="22"/>
      <c r="I71" s="23"/>
      <c r="J71" s="13" t="str">
        <f t="shared" si="0"/>
        <v xml:space="preserve"> </v>
      </c>
      <c r="K71" s="22"/>
      <c r="L71" s="23"/>
      <c r="M71" s="13" t="str">
        <f t="shared" si="1"/>
        <v xml:space="preserve"> </v>
      </c>
      <c r="N71" s="22"/>
      <c r="O71" s="23"/>
      <c r="P71" s="13" t="str">
        <f t="shared" si="15"/>
        <v xml:space="preserve"> </v>
      </c>
      <c r="Q71" s="22"/>
      <c r="R71" s="23"/>
      <c r="S71" s="13" t="str">
        <f t="shared" si="14"/>
        <v xml:space="preserve"> </v>
      </c>
      <c r="T71" s="22"/>
      <c r="U71" s="23"/>
      <c r="V71" s="13" t="str">
        <f t="shared" si="3"/>
        <v xml:space="preserve"> </v>
      </c>
      <c r="W71" s="22"/>
      <c r="X71" s="23"/>
      <c r="Y71" s="13" t="str">
        <f t="shared" si="4"/>
        <v xml:space="preserve"> </v>
      </c>
      <c r="Z71" s="22"/>
      <c r="AA71" s="23"/>
      <c r="AB71" s="13" t="str">
        <f t="shared" si="5"/>
        <v xml:space="preserve"> </v>
      </c>
      <c r="AC71" s="22"/>
      <c r="AD71" s="23"/>
      <c r="AE71" s="13" t="str">
        <f t="shared" si="6"/>
        <v xml:space="preserve"> </v>
      </c>
      <c r="AF71" s="22"/>
      <c r="AG71" s="23"/>
      <c r="AH71" s="13" t="str">
        <f t="shared" si="7"/>
        <v xml:space="preserve"> </v>
      </c>
      <c r="AI71" s="22"/>
      <c r="AJ71" s="23"/>
      <c r="AK71" s="13" t="str">
        <f t="shared" si="16"/>
        <v xml:space="preserve"> </v>
      </c>
      <c r="AL71" s="22"/>
      <c r="AM71" s="23"/>
      <c r="AN71" s="13" t="str">
        <f t="shared" si="9"/>
        <v xml:space="preserve"> </v>
      </c>
      <c r="AO71" s="22"/>
      <c r="AP71" s="23"/>
      <c r="AQ71" s="13" t="str">
        <f t="shared" si="10"/>
        <v xml:space="preserve"> </v>
      </c>
      <c r="AR71" s="24">
        <f t="shared" si="17"/>
        <v>0</v>
      </c>
      <c r="AS71" s="25">
        <f t="shared" si="18"/>
        <v>0</v>
      </c>
      <c r="AT71" s="16" t="e">
        <f t="shared" si="13"/>
        <v>#DIV/0!</v>
      </c>
    </row>
    <row r="72" spans="1:46" s="4" customFormat="1" ht="20.100000000000001" customHeight="1" x14ac:dyDescent="0.2">
      <c r="A72" s="17"/>
      <c r="B72" s="18">
        <v>63</v>
      </c>
      <c r="C72" s="19"/>
      <c r="D72" s="20"/>
      <c r="E72" s="19"/>
      <c r="F72" s="19"/>
      <c r="G72" s="21"/>
      <c r="H72" s="22"/>
      <c r="I72" s="23"/>
      <c r="J72" s="13" t="str">
        <f t="shared" si="0"/>
        <v xml:space="preserve"> </v>
      </c>
      <c r="K72" s="22"/>
      <c r="L72" s="23"/>
      <c r="M72" s="13" t="str">
        <f t="shared" si="1"/>
        <v xml:space="preserve"> </v>
      </c>
      <c r="N72" s="22"/>
      <c r="O72" s="23"/>
      <c r="P72" s="13" t="str">
        <f t="shared" si="15"/>
        <v xml:space="preserve"> </v>
      </c>
      <c r="Q72" s="22"/>
      <c r="R72" s="23"/>
      <c r="S72" s="13" t="str">
        <f t="shared" si="14"/>
        <v xml:space="preserve"> </v>
      </c>
      <c r="T72" s="22"/>
      <c r="U72" s="23"/>
      <c r="V72" s="13" t="str">
        <f t="shared" si="3"/>
        <v xml:space="preserve"> </v>
      </c>
      <c r="W72" s="22"/>
      <c r="X72" s="23"/>
      <c r="Y72" s="13" t="str">
        <f t="shared" si="4"/>
        <v xml:space="preserve"> </v>
      </c>
      <c r="Z72" s="22"/>
      <c r="AA72" s="23"/>
      <c r="AB72" s="13" t="str">
        <f t="shared" si="5"/>
        <v xml:space="preserve"> </v>
      </c>
      <c r="AC72" s="22"/>
      <c r="AD72" s="23"/>
      <c r="AE72" s="13" t="str">
        <f t="shared" si="6"/>
        <v xml:space="preserve"> </v>
      </c>
      <c r="AF72" s="22"/>
      <c r="AG72" s="23"/>
      <c r="AH72" s="13" t="str">
        <f t="shared" si="7"/>
        <v xml:space="preserve"> </v>
      </c>
      <c r="AI72" s="22"/>
      <c r="AJ72" s="23"/>
      <c r="AK72" s="13" t="str">
        <f t="shared" si="16"/>
        <v xml:space="preserve"> </v>
      </c>
      <c r="AL72" s="22"/>
      <c r="AM72" s="23"/>
      <c r="AN72" s="13" t="str">
        <f t="shared" si="9"/>
        <v xml:space="preserve"> </v>
      </c>
      <c r="AO72" s="22"/>
      <c r="AP72" s="23"/>
      <c r="AQ72" s="13" t="str">
        <f t="shared" si="10"/>
        <v xml:space="preserve"> </v>
      </c>
      <c r="AR72" s="24">
        <f t="shared" si="17"/>
        <v>0</v>
      </c>
      <c r="AS72" s="25">
        <f t="shared" si="18"/>
        <v>0</v>
      </c>
      <c r="AT72" s="16" t="e">
        <f t="shared" si="13"/>
        <v>#DIV/0!</v>
      </c>
    </row>
    <row r="73" spans="1:46" s="4" customFormat="1" ht="20.100000000000001" customHeight="1" x14ac:dyDescent="0.2">
      <c r="A73" s="17"/>
      <c r="B73" s="18">
        <v>64</v>
      </c>
      <c r="C73" s="19"/>
      <c r="D73" s="20"/>
      <c r="E73" s="19"/>
      <c r="F73" s="19"/>
      <c r="G73" s="21"/>
      <c r="H73" s="22"/>
      <c r="I73" s="23"/>
      <c r="J73" s="13" t="str">
        <f t="shared" si="0"/>
        <v xml:space="preserve"> </v>
      </c>
      <c r="K73" s="22"/>
      <c r="L73" s="23"/>
      <c r="M73" s="13" t="str">
        <f t="shared" si="1"/>
        <v xml:space="preserve"> </v>
      </c>
      <c r="N73" s="22"/>
      <c r="O73" s="23"/>
      <c r="P73" s="13" t="str">
        <f t="shared" si="15"/>
        <v xml:space="preserve"> </v>
      </c>
      <c r="Q73" s="22"/>
      <c r="R73" s="23"/>
      <c r="S73" s="13" t="str">
        <f t="shared" si="14"/>
        <v xml:space="preserve"> </v>
      </c>
      <c r="T73" s="22"/>
      <c r="U73" s="23"/>
      <c r="V73" s="13" t="str">
        <f t="shared" si="3"/>
        <v xml:space="preserve"> </v>
      </c>
      <c r="W73" s="22"/>
      <c r="X73" s="23"/>
      <c r="Y73" s="13" t="str">
        <f t="shared" si="4"/>
        <v xml:space="preserve"> </v>
      </c>
      <c r="Z73" s="22"/>
      <c r="AA73" s="23"/>
      <c r="AB73" s="13" t="str">
        <f t="shared" si="5"/>
        <v xml:space="preserve"> </v>
      </c>
      <c r="AC73" s="22"/>
      <c r="AD73" s="23"/>
      <c r="AE73" s="13" t="str">
        <f t="shared" si="6"/>
        <v xml:space="preserve"> </v>
      </c>
      <c r="AF73" s="22"/>
      <c r="AG73" s="23"/>
      <c r="AH73" s="13" t="str">
        <f t="shared" si="7"/>
        <v xml:space="preserve"> </v>
      </c>
      <c r="AI73" s="22"/>
      <c r="AJ73" s="23"/>
      <c r="AK73" s="13" t="str">
        <f t="shared" si="16"/>
        <v xml:space="preserve"> </v>
      </c>
      <c r="AL73" s="22"/>
      <c r="AM73" s="23"/>
      <c r="AN73" s="13" t="str">
        <f t="shared" si="9"/>
        <v xml:space="preserve"> </v>
      </c>
      <c r="AO73" s="22"/>
      <c r="AP73" s="23"/>
      <c r="AQ73" s="13" t="str">
        <f t="shared" si="10"/>
        <v xml:space="preserve"> </v>
      </c>
      <c r="AR73" s="24">
        <f t="shared" si="17"/>
        <v>0</v>
      </c>
      <c r="AS73" s="25">
        <f t="shared" si="18"/>
        <v>0</v>
      </c>
      <c r="AT73" s="16" t="e">
        <f t="shared" si="13"/>
        <v>#DIV/0!</v>
      </c>
    </row>
    <row r="74" spans="1:46" s="4" customFormat="1" ht="20.100000000000001" customHeight="1" x14ac:dyDescent="0.2">
      <c r="A74" s="17"/>
      <c r="B74" s="18">
        <v>65</v>
      </c>
      <c r="C74" s="19"/>
      <c r="D74" s="20"/>
      <c r="E74" s="19"/>
      <c r="F74" s="19"/>
      <c r="G74" s="21"/>
      <c r="H74" s="22"/>
      <c r="I74" s="23"/>
      <c r="J74" s="13" t="str">
        <f t="shared" si="0"/>
        <v xml:space="preserve"> </v>
      </c>
      <c r="K74" s="22"/>
      <c r="L74" s="23"/>
      <c r="M74" s="13" t="str">
        <f t="shared" si="1"/>
        <v xml:space="preserve"> </v>
      </c>
      <c r="N74" s="22"/>
      <c r="O74" s="23"/>
      <c r="P74" s="13" t="str">
        <f t="shared" ref="P74:P105" si="19">IF(OR(N74="",O74="")," ",N74/O74)</f>
        <v xml:space="preserve"> </v>
      </c>
      <c r="Q74" s="22"/>
      <c r="R74" s="23"/>
      <c r="S74" s="13" t="str">
        <f t="shared" si="14"/>
        <v xml:space="preserve"> </v>
      </c>
      <c r="T74" s="22"/>
      <c r="U74" s="23"/>
      <c r="V74" s="13" t="str">
        <f t="shared" si="3"/>
        <v xml:space="preserve"> </v>
      </c>
      <c r="W74" s="22"/>
      <c r="X74" s="23"/>
      <c r="Y74" s="13" t="str">
        <f t="shared" si="4"/>
        <v xml:space="preserve"> </v>
      </c>
      <c r="Z74" s="22"/>
      <c r="AA74" s="23"/>
      <c r="AB74" s="13" t="str">
        <f t="shared" si="5"/>
        <v xml:space="preserve"> </v>
      </c>
      <c r="AC74" s="22"/>
      <c r="AD74" s="23"/>
      <c r="AE74" s="13" t="str">
        <f t="shared" si="6"/>
        <v xml:space="preserve"> </v>
      </c>
      <c r="AF74" s="22"/>
      <c r="AG74" s="23"/>
      <c r="AH74" s="13" t="str">
        <f t="shared" si="7"/>
        <v xml:space="preserve"> </v>
      </c>
      <c r="AI74" s="22"/>
      <c r="AJ74" s="23"/>
      <c r="AK74" s="13" t="str">
        <f t="shared" ref="AK74:AK105" si="20">IF(OR(AI74="",AJ74="")," ",AI74/AJ74)</f>
        <v xml:space="preserve"> </v>
      </c>
      <c r="AL74" s="22"/>
      <c r="AM74" s="23"/>
      <c r="AN74" s="13" t="str">
        <f t="shared" si="9"/>
        <v xml:space="preserve"> </v>
      </c>
      <c r="AO74" s="22"/>
      <c r="AP74" s="23"/>
      <c r="AQ74" s="13" t="str">
        <f t="shared" si="10"/>
        <v xml:space="preserve"> </v>
      </c>
      <c r="AR74" s="24">
        <f t="shared" ref="AR74:AR105" si="21">+H74+K74+N74+Q74+T74+W74+Z74+AC74+AF74+AI74+AL74+AO74</f>
        <v>0</v>
      </c>
      <c r="AS74" s="25">
        <f t="shared" ref="AS74:AS105" si="22">+I74+L74+O74+R74+U74+X74+AA74+AD74+AG74+AJ74+AM74+AP74</f>
        <v>0</v>
      </c>
      <c r="AT74" s="16" t="e">
        <f t="shared" si="13"/>
        <v>#DIV/0!</v>
      </c>
    </row>
    <row r="75" spans="1:46" s="4" customFormat="1" ht="20.100000000000001" customHeight="1" x14ac:dyDescent="0.2">
      <c r="A75" s="17"/>
      <c r="B75" s="18">
        <v>66</v>
      </c>
      <c r="C75" s="19"/>
      <c r="D75" s="20"/>
      <c r="E75" s="19"/>
      <c r="F75" s="19"/>
      <c r="G75" s="21"/>
      <c r="H75" s="22"/>
      <c r="I75" s="23"/>
      <c r="J75" s="13" t="str">
        <f t="shared" ref="J75:J138" si="23">IF(OR(H75="",I75="")," ",H75/I75)</f>
        <v xml:space="preserve"> </v>
      </c>
      <c r="K75" s="22"/>
      <c r="L75" s="23"/>
      <c r="M75" s="13" t="str">
        <f t="shared" ref="M75:M138" si="24">IF(OR(K75="",L75="")," ",K75/L75)</f>
        <v xml:space="preserve"> </v>
      </c>
      <c r="N75" s="22"/>
      <c r="O75" s="23"/>
      <c r="P75" s="13" t="str">
        <f t="shared" si="19"/>
        <v xml:space="preserve"> </v>
      </c>
      <c r="Q75" s="22"/>
      <c r="R75" s="23"/>
      <c r="S75" s="13" t="str">
        <f t="shared" ref="S75:S138" si="25">IF(OR(Q75="",R75="")," ",Q75/R75)</f>
        <v xml:space="preserve"> </v>
      </c>
      <c r="T75" s="22"/>
      <c r="U75" s="23"/>
      <c r="V75" s="13" t="str">
        <f t="shared" ref="V75:V138" si="26">IF(OR(T75="",U75="")," ",T75/U75)</f>
        <v xml:space="preserve"> </v>
      </c>
      <c r="W75" s="22"/>
      <c r="X75" s="23"/>
      <c r="Y75" s="13" t="str">
        <f t="shared" ref="Y75:Y138" si="27">IF(OR(W75="",X75="")," ",W75/X75)</f>
        <v xml:space="preserve"> </v>
      </c>
      <c r="Z75" s="22"/>
      <c r="AA75" s="23"/>
      <c r="AB75" s="13" t="str">
        <f t="shared" ref="AB75:AB138" si="28">IF(OR(Z75="",AA75="")," ",Z75/AA75)</f>
        <v xml:space="preserve"> </v>
      </c>
      <c r="AC75" s="22"/>
      <c r="AD75" s="23"/>
      <c r="AE75" s="13" t="str">
        <f t="shared" ref="AE75:AE138" si="29">IF(OR(AC75="",AD75="")," ",AC75/AD75)</f>
        <v xml:space="preserve"> </v>
      </c>
      <c r="AF75" s="22"/>
      <c r="AG75" s="23"/>
      <c r="AH75" s="13" t="str">
        <f t="shared" ref="AH75:AH138" si="30">IF(OR(AF75="",AG75="")," ",AF75/AG75)</f>
        <v xml:space="preserve"> </v>
      </c>
      <c r="AI75" s="22"/>
      <c r="AJ75" s="23"/>
      <c r="AK75" s="13" t="str">
        <f t="shared" si="20"/>
        <v xml:space="preserve"> </v>
      </c>
      <c r="AL75" s="22"/>
      <c r="AM75" s="23"/>
      <c r="AN75" s="13" t="str">
        <f t="shared" ref="AN75:AN138" si="31">IF(OR(AL75="",AM75="")," ",AL75/AM75)</f>
        <v xml:space="preserve"> </v>
      </c>
      <c r="AO75" s="22"/>
      <c r="AP75" s="23"/>
      <c r="AQ75" s="13" t="str">
        <f t="shared" ref="AQ75:AQ138" si="32">IF(OR(AO75="",AP75="")," ",AO75/AP75)</f>
        <v xml:space="preserve"> </v>
      </c>
      <c r="AR75" s="24">
        <f t="shared" si="21"/>
        <v>0</v>
      </c>
      <c r="AS75" s="25">
        <f t="shared" si="22"/>
        <v>0</v>
      </c>
      <c r="AT75" s="16" t="e">
        <f t="shared" ref="AT75:AT138" si="33">IF(OR(AR75="",AS75="")," ",AR75/AS75)</f>
        <v>#DIV/0!</v>
      </c>
    </row>
    <row r="76" spans="1:46" s="4" customFormat="1" ht="20.100000000000001" customHeight="1" x14ac:dyDescent="0.2">
      <c r="A76" s="17"/>
      <c r="B76" s="18">
        <v>67</v>
      </c>
      <c r="C76" s="19"/>
      <c r="D76" s="20"/>
      <c r="E76" s="19"/>
      <c r="F76" s="19"/>
      <c r="G76" s="21"/>
      <c r="H76" s="22"/>
      <c r="I76" s="23"/>
      <c r="J76" s="13" t="str">
        <f t="shared" si="23"/>
        <v xml:space="preserve"> </v>
      </c>
      <c r="K76" s="22"/>
      <c r="L76" s="23"/>
      <c r="M76" s="13" t="str">
        <f t="shared" si="24"/>
        <v xml:space="preserve"> </v>
      </c>
      <c r="N76" s="22"/>
      <c r="O76" s="23"/>
      <c r="P76" s="13" t="str">
        <f t="shared" si="19"/>
        <v xml:space="preserve"> </v>
      </c>
      <c r="Q76" s="22"/>
      <c r="R76" s="23"/>
      <c r="S76" s="13" t="str">
        <f t="shared" si="25"/>
        <v xml:space="preserve"> </v>
      </c>
      <c r="T76" s="22"/>
      <c r="U76" s="23"/>
      <c r="V76" s="13" t="str">
        <f t="shared" si="26"/>
        <v xml:space="preserve"> </v>
      </c>
      <c r="W76" s="22"/>
      <c r="X76" s="23"/>
      <c r="Y76" s="13" t="str">
        <f t="shared" si="27"/>
        <v xml:space="preserve"> </v>
      </c>
      <c r="Z76" s="22"/>
      <c r="AA76" s="23"/>
      <c r="AB76" s="13" t="str">
        <f t="shared" si="28"/>
        <v xml:space="preserve"> </v>
      </c>
      <c r="AC76" s="22"/>
      <c r="AD76" s="23"/>
      <c r="AE76" s="13" t="str">
        <f t="shared" si="29"/>
        <v xml:space="preserve"> </v>
      </c>
      <c r="AF76" s="22"/>
      <c r="AG76" s="23"/>
      <c r="AH76" s="13" t="str">
        <f t="shared" si="30"/>
        <v xml:space="preserve"> </v>
      </c>
      <c r="AI76" s="22"/>
      <c r="AJ76" s="23"/>
      <c r="AK76" s="13" t="str">
        <f t="shared" si="20"/>
        <v xml:space="preserve"> </v>
      </c>
      <c r="AL76" s="22"/>
      <c r="AM76" s="23"/>
      <c r="AN76" s="13" t="str">
        <f t="shared" si="31"/>
        <v xml:space="preserve"> </v>
      </c>
      <c r="AO76" s="22"/>
      <c r="AP76" s="23"/>
      <c r="AQ76" s="13" t="str">
        <f t="shared" si="32"/>
        <v xml:space="preserve"> </v>
      </c>
      <c r="AR76" s="24">
        <f t="shared" si="21"/>
        <v>0</v>
      </c>
      <c r="AS76" s="25">
        <f t="shared" si="22"/>
        <v>0</v>
      </c>
      <c r="AT76" s="16" t="e">
        <f t="shared" si="33"/>
        <v>#DIV/0!</v>
      </c>
    </row>
    <row r="77" spans="1:46" s="4" customFormat="1" ht="20.100000000000001" customHeight="1" x14ac:dyDescent="0.2">
      <c r="A77" s="17"/>
      <c r="B77" s="18">
        <v>68</v>
      </c>
      <c r="C77" s="19"/>
      <c r="D77" s="20"/>
      <c r="E77" s="19"/>
      <c r="F77" s="19"/>
      <c r="G77" s="21"/>
      <c r="H77" s="22"/>
      <c r="I77" s="23"/>
      <c r="J77" s="13" t="str">
        <f t="shared" si="23"/>
        <v xml:space="preserve"> </v>
      </c>
      <c r="K77" s="22"/>
      <c r="L77" s="23"/>
      <c r="M77" s="13" t="str">
        <f t="shared" si="24"/>
        <v xml:space="preserve"> </v>
      </c>
      <c r="N77" s="22"/>
      <c r="O77" s="23"/>
      <c r="P77" s="13" t="str">
        <f t="shared" si="19"/>
        <v xml:space="preserve"> </v>
      </c>
      <c r="Q77" s="22"/>
      <c r="R77" s="23"/>
      <c r="S77" s="13" t="str">
        <f t="shared" si="25"/>
        <v xml:space="preserve"> </v>
      </c>
      <c r="T77" s="22"/>
      <c r="U77" s="23"/>
      <c r="V77" s="13" t="str">
        <f t="shared" si="26"/>
        <v xml:space="preserve"> </v>
      </c>
      <c r="W77" s="22"/>
      <c r="X77" s="23"/>
      <c r="Y77" s="13" t="str">
        <f t="shared" si="27"/>
        <v xml:space="preserve"> </v>
      </c>
      <c r="Z77" s="22"/>
      <c r="AA77" s="23"/>
      <c r="AB77" s="13" t="str">
        <f t="shared" si="28"/>
        <v xml:space="preserve"> </v>
      </c>
      <c r="AC77" s="22"/>
      <c r="AD77" s="23"/>
      <c r="AE77" s="13" t="str">
        <f t="shared" si="29"/>
        <v xml:space="preserve"> </v>
      </c>
      <c r="AF77" s="22"/>
      <c r="AG77" s="23"/>
      <c r="AH77" s="13" t="str">
        <f t="shared" si="30"/>
        <v xml:space="preserve"> </v>
      </c>
      <c r="AI77" s="22"/>
      <c r="AJ77" s="23"/>
      <c r="AK77" s="13" t="str">
        <f t="shared" si="20"/>
        <v xml:space="preserve"> </v>
      </c>
      <c r="AL77" s="22"/>
      <c r="AM77" s="23"/>
      <c r="AN77" s="13" t="str">
        <f t="shared" si="31"/>
        <v xml:space="preserve"> </v>
      </c>
      <c r="AO77" s="22"/>
      <c r="AP77" s="23"/>
      <c r="AQ77" s="13" t="str">
        <f t="shared" si="32"/>
        <v xml:space="preserve"> </v>
      </c>
      <c r="AR77" s="24">
        <f t="shared" si="21"/>
        <v>0</v>
      </c>
      <c r="AS77" s="25">
        <f t="shared" si="22"/>
        <v>0</v>
      </c>
      <c r="AT77" s="16" t="e">
        <f t="shared" si="33"/>
        <v>#DIV/0!</v>
      </c>
    </row>
    <row r="78" spans="1:46" s="4" customFormat="1" ht="20.100000000000001" customHeight="1" x14ac:dyDescent="0.2">
      <c r="A78" s="17"/>
      <c r="B78" s="18">
        <v>69</v>
      </c>
      <c r="C78" s="19"/>
      <c r="D78" s="20"/>
      <c r="E78" s="19"/>
      <c r="F78" s="19"/>
      <c r="G78" s="21"/>
      <c r="H78" s="22"/>
      <c r="I78" s="23"/>
      <c r="J78" s="13" t="str">
        <f t="shared" si="23"/>
        <v xml:space="preserve"> </v>
      </c>
      <c r="K78" s="22"/>
      <c r="L78" s="23"/>
      <c r="M78" s="13" t="str">
        <f t="shared" si="24"/>
        <v xml:space="preserve"> </v>
      </c>
      <c r="N78" s="22"/>
      <c r="O78" s="23"/>
      <c r="P78" s="13" t="str">
        <f t="shared" si="19"/>
        <v xml:space="preserve"> </v>
      </c>
      <c r="Q78" s="22"/>
      <c r="R78" s="23"/>
      <c r="S78" s="13" t="str">
        <f t="shared" si="25"/>
        <v xml:space="preserve"> </v>
      </c>
      <c r="T78" s="22"/>
      <c r="U78" s="23"/>
      <c r="V78" s="13" t="str">
        <f t="shared" si="26"/>
        <v xml:space="preserve"> </v>
      </c>
      <c r="W78" s="22"/>
      <c r="X78" s="23"/>
      <c r="Y78" s="13" t="str">
        <f t="shared" si="27"/>
        <v xml:space="preserve"> </v>
      </c>
      <c r="Z78" s="22"/>
      <c r="AA78" s="23"/>
      <c r="AB78" s="13" t="str">
        <f t="shared" si="28"/>
        <v xml:space="preserve"> </v>
      </c>
      <c r="AC78" s="22"/>
      <c r="AD78" s="23"/>
      <c r="AE78" s="13" t="str">
        <f t="shared" si="29"/>
        <v xml:space="preserve"> </v>
      </c>
      <c r="AF78" s="22"/>
      <c r="AG78" s="23"/>
      <c r="AH78" s="13" t="str">
        <f t="shared" si="30"/>
        <v xml:space="preserve"> </v>
      </c>
      <c r="AI78" s="22"/>
      <c r="AJ78" s="23"/>
      <c r="AK78" s="13" t="str">
        <f t="shared" si="20"/>
        <v xml:space="preserve"> </v>
      </c>
      <c r="AL78" s="22"/>
      <c r="AM78" s="23"/>
      <c r="AN78" s="13" t="str">
        <f t="shared" si="31"/>
        <v xml:space="preserve"> </v>
      </c>
      <c r="AO78" s="22"/>
      <c r="AP78" s="23"/>
      <c r="AQ78" s="13" t="str">
        <f t="shared" si="32"/>
        <v xml:space="preserve"> </v>
      </c>
      <c r="AR78" s="24">
        <f t="shared" si="21"/>
        <v>0</v>
      </c>
      <c r="AS78" s="25">
        <f t="shared" si="22"/>
        <v>0</v>
      </c>
      <c r="AT78" s="16" t="e">
        <f t="shared" si="33"/>
        <v>#DIV/0!</v>
      </c>
    </row>
    <row r="79" spans="1:46" s="4" customFormat="1" ht="20.100000000000001" customHeight="1" x14ac:dyDescent="0.2">
      <c r="A79" s="17"/>
      <c r="B79" s="18">
        <v>70</v>
      </c>
      <c r="C79" s="19"/>
      <c r="D79" s="20"/>
      <c r="E79" s="19"/>
      <c r="F79" s="19"/>
      <c r="G79" s="21"/>
      <c r="H79" s="22"/>
      <c r="I79" s="23"/>
      <c r="J79" s="13" t="str">
        <f t="shared" si="23"/>
        <v xml:space="preserve"> </v>
      </c>
      <c r="K79" s="22"/>
      <c r="L79" s="23"/>
      <c r="M79" s="13" t="str">
        <f t="shared" si="24"/>
        <v xml:space="preserve"> </v>
      </c>
      <c r="N79" s="22"/>
      <c r="O79" s="23"/>
      <c r="P79" s="13" t="str">
        <f t="shared" si="19"/>
        <v xml:space="preserve"> </v>
      </c>
      <c r="Q79" s="22"/>
      <c r="R79" s="23"/>
      <c r="S79" s="13" t="str">
        <f t="shared" si="25"/>
        <v xml:space="preserve"> </v>
      </c>
      <c r="T79" s="22"/>
      <c r="U79" s="23"/>
      <c r="V79" s="13" t="str">
        <f t="shared" si="26"/>
        <v xml:space="preserve"> </v>
      </c>
      <c r="W79" s="22"/>
      <c r="X79" s="23"/>
      <c r="Y79" s="13" t="str">
        <f t="shared" si="27"/>
        <v xml:space="preserve"> </v>
      </c>
      <c r="Z79" s="22"/>
      <c r="AA79" s="23"/>
      <c r="AB79" s="13" t="str">
        <f t="shared" si="28"/>
        <v xml:space="preserve"> </v>
      </c>
      <c r="AC79" s="22"/>
      <c r="AD79" s="23"/>
      <c r="AE79" s="13" t="str">
        <f t="shared" si="29"/>
        <v xml:space="preserve"> </v>
      </c>
      <c r="AF79" s="22"/>
      <c r="AG79" s="23"/>
      <c r="AH79" s="13" t="str">
        <f t="shared" si="30"/>
        <v xml:space="preserve"> </v>
      </c>
      <c r="AI79" s="22"/>
      <c r="AJ79" s="23"/>
      <c r="AK79" s="13" t="str">
        <f t="shared" si="20"/>
        <v xml:space="preserve"> </v>
      </c>
      <c r="AL79" s="22"/>
      <c r="AM79" s="23"/>
      <c r="AN79" s="13" t="str">
        <f t="shared" si="31"/>
        <v xml:space="preserve"> </v>
      </c>
      <c r="AO79" s="22"/>
      <c r="AP79" s="23"/>
      <c r="AQ79" s="13" t="str">
        <f t="shared" si="32"/>
        <v xml:space="preserve"> </v>
      </c>
      <c r="AR79" s="24">
        <f t="shared" si="21"/>
        <v>0</v>
      </c>
      <c r="AS79" s="25">
        <f t="shared" si="22"/>
        <v>0</v>
      </c>
      <c r="AT79" s="16" t="e">
        <f t="shared" si="33"/>
        <v>#DIV/0!</v>
      </c>
    </row>
    <row r="80" spans="1:46" s="4" customFormat="1" ht="20.100000000000001" customHeight="1" x14ac:dyDescent="0.2">
      <c r="A80" s="17"/>
      <c r="B80" s="18">
        <v>71</v>
      </c>
      <c r="C80" s="19"/>
      <c r="D80" s="20"/>
      <c r="E80" s="19"/>
      <c r="F80" s="19"/>
      <c r="G80" s="21"/>
      <c r="H80" s="22"/>
      <c r="I80" s="23"/>
      <c r="J80" s="13" t="str">
        <f t="shared" si="23"/>
        <v xml:space="preserve"> </v>
      </c>
      <c r="K80" s="22"/>
      <c r="L80" s="23"/>
      <c r="M80" s="13" t="str">
        <f t="shared" si="24"/>
        <v xml:space="preserve"> </v>
      </c>
      <c r="N80" s="22"/>
      <c r="O80" s="23"/>
      <c r="P80" s="13" t="str">
        <f t="shared" si="19"/>
        <v xml:space="preserve"> </v>
      </c>
      <c r="Q80" s="22"/>
      <c r="R80" s="23"/>
      <c r="S80" s="13" t="str">
        <f t="shared" si="25"/>
        <v xml:space="preserve"> </v>
      </c>
      <c r="T80" s="22"/>
      <c r="U80" s="23"/>
      <c r="V80" s="13" t="str">
        <f t="shared" si="26"/>
        <v xml:space="preserve"> </v>
      </c>
      <c r="W80" s="22"/>
      <c r="X80" s="23"/>
      <c r="Y80" s="13" t="str">
        <f t="shared" si="27"/>
        <v xml:space="preserve"> </v>
      </c>
      <c r="Z80" s="22"/>
      <c r="AA80" s="23"/>
      <c r="AB80" s="13" t="str">
        <f t="shared" si="28"/>
        <v xml:space="preserve"> </v>
      </c>
      <c r="AC80" s="22"/>
      <c r="AD80" s="23"/>
      <c r="AE80" s="13" t="str">
        <f t="shared" si="29"/>
        <v xml:space="preserve"> </v>
      </c>
      <c r="AF80" s="22"/>
      <c r="AG80" s="23"/>
      <c r="AH80" s="13" t="str">
        <f t="shared" si="30"/>
        <v xml:space="preserve"> </v>
      </c>
      <c r="AI80" s="22"/>
      <c r="AJ80" s="23"/>
      <c r="AK80" s="13" t="str">
        <f t="shared" si="20"/>
        <v xml:space="preserve"> </v>
      </c>
      <c r="AL80" s="22"/>
      <c r="AM80" s="23"/>
      <c r="AN80" s="13" t="str">
        <f t="shared" si="31"/>
        <v xml:space="preserve"> </v>
      </c>
      <c r="AO80" s="22"/>
      <c r="AP80" s="23"/>
      <c r="AQ80" s="13" t="str">
        <f t="shared" si="32"/>
        <v xml:space="preserve"> </v>
      </c>
      <c r="AR80" s="24">
        <f t="shared" si="21"/>
        <v>0</v>
      </c>
      <c r="AS80" s="25">
        <f t="shared" si="22"/>
        <v>0</v>
      </c>
      <c r="AT80" s="16" t="e">
        <f t="shared" si="33"/>
        <v>#DIV/0!</v>
      </c>
    </row>
    <row r="81" spans="1:46" s="4" customFormat="1" ht="20.100000000000001" customHeight="1" x14ac:dyDescent="0.2">
      <c r="A81" s="17"/>
      <c r="B81" s="18">
        <v>72</v>
      </c>
      <c r="C81" s="19"/>
      <c r="D81" s="20"/>
      <c r="E81" s="19"/>
      <c r="F81" s="19"/>
      <c r="G81" s="21"/>
      <c r="H81" s="22"/>
      <c r="I81" s="23"/>
      <c r="J81" s="13" t="str">
        <f t="shared" si="23"/>
        <v xml:space="preserve"> </v>
      </c>
      <c r="K81" s="22"/>
      <c r="L81" s="23"/>
      <c r="M81" s="13" t="str">
        <f t="shared" si="24"/>
        <v xml:space="preserve"> </v>
      </c>
      <c r="N81" s="22"/>
      <c r="O81" s="23"/>
      <c r="P81" s="13" t="str">
        <f t="shared" si="19"/>
        <v xml:space="preserve"> </v>
      </c>
      <c r="Q81" s="22"/>
      <c r="R81" s="23"/>
      <c r="S81" s="13" t="str">
        <f t="shared" si="25"/>
        <v xml:space="preserve"> </v>
      </c>
      <c r="T81" s="22"/>
      <c r="U81" s="23"/>
      <c r="V81" s="13" t="str">
        <f t="shared" si="26"/>
        <v xml:space="preserve"> </v>
      </c>
      <c r="W81" s="22"/>
      <c r="X81" s="23"/>
      <c r="Y81" s="13" t="str">
        <f t="shared" si="27"/>
        <v xml:space="preserve"> </v>
      </c>
      <c r="Z81" s="22"/>
      <c r="AA81" s="23"/>
      <c r="AB81" s="13" t="str">
        <f t="shared" si="28"/>
        <v xml:space="preserve"> </v>
      </c>
      <c r="AC81" s="22"/>
      <c r="AD81" s="23"/>
      <c r="AE81" s="13" t="str">
        <f t="shared" si="29"/>
        <v xml:space="preserve"> </v>
      </c>
      <c r="AF81" s="22"/>
      <c r="AG81" s="23"/>
      <c r="AH81" s="13" t="str">
        <f t="shared" si="30"/>
        <v xml:space="preserve"> </v>
      </c>
      <c r="AI81" s="22"/>
      <c r="AJ81" s="23"/>
      <c r="AK81" s="13" t="str">
        <f t="shared" si="20"/>
        <v xml:space="preserve"> </v>
      </c>
      <c r="AL81" s="22"/>
      <c r="AM81" s="23"/>
      <c r="AN81" s="13" t="str">
        <f t="shared" si="31"/>
        <v xml:space="preserve"> </v>
      </c>
      <c r="AO81" s="22"/>
      <c r="AP81" s="23"/>
      <c r="AQ81" s="13" t="str">
        <f t="shared" si="32"/>
        <v xml:space="preserve"> </v>
      </c>
      <c r="AR81" s="24">
        <f t="shared" si="21"/>
        <v>0</v>
      </c>
      <c r="AS81" s="25">
        <f t="shared" si="22"/>
        <v>0</v>
      </c>
      <c r="AT81" s="16" t="e">
        <f t="shared" si="33"/>
        <v>#DIV/0!</v>
      </c>
    </row>
    <row r="82" spans="1:46" s="4" customFormat="1" ht="20.100000000000001" customHeight="1" x14ac:dyDescent="0.2">
      <c r="A82" s="17"/>
      <c r="B82" s="18">
        <v>73</v>
      </c>
      <c r="C82" s="19"/>
      <c r="D82" s="20"/>
      <c r="E82" s="19"/>
      <c r="F82" s="19"/>
      <c r="G82" s="21"/>
      <c r="H82" s="22"/>
      <c r="I82" s="23"/>
      <c r="J82" s="13" t="str">
        <f t="shared" si="23"/>
        <v xml:space="preserve"> </v>
      </c>
      <c r="K82" s="22"/>
      <c r="L82" s="23"/>
      <c r="M82" s="13" t="str">
        <f t="shared" si="24"/>
        <v xml:space="preserve"> </v>
      </c>
      <c r="N82" s="22"/>
      <c r="O82" s="23"/>
      <c r="P82" s="13" t="str">
        <f t="shared" si="19"/>
        <v xml:space="preserve"> </v>
      </c>
      <c r="Q82" s="22"/>
      <c r="R82" s="23"/>
      <c r="S82" s="13" t="str">
        <f t="shared" si="25"/>
        <v xml:space="preserve"> </v>
      </c>
      <c r="T82" s="22"/>
      <c r="U82" s="23"/>
      <c r="V82" s="13" t="str">
        <f t="shared" si="26"/>
        <v xml:space="preserve"> </v>
      </c>
      <c r="W82" s="22"/>
      <c r="X82" s="23"/>
      <c r="Y82" s="13" t="str">
        <f t="shared" si="27"/>
        <v xml:space="preserve"> </v>
      </c>
      <c r="Z82" s="22"/>
      <c r="AA82" s="23"/>
      <c r="AB82" s="13" t="str">
        <f t="shared" si="28"/>
        <v xml:space="preserve"> </v>
      </c>
      <c r="AC82" s="22"/>
      <c r="AD82" s="23"/>
      <c r="AE82" s="13" t="str">
        <f t="shared" si="29"/>
        <v xml:space="preserve"> </v>
      </c>
      <c r="AF82" s="22"/>
      <c r="AG82" s="23"/>
      <c r="AH82" s="13" t="str">
        <f t="shared" si="30"/>
        <v xml:space="preserve"> </v>
      </c>
      <c r="AI82" s="22"/>
      <c r="AJ82" s="23"/>
      <c r="AK82" s="13" t="str">
        <f t="shared" si="20"/>
        <v xml:space="preserve"> </v>
      </c>
      <c r="AL82" s="22"/>
      <c r="AM82" s="23"/>
      <c r="AN82" s="13" t="str">
        <f t="shared" si="31"/>
        <v xml:space="preserve"> </v>
      </c>
      <c r="AO82" s="22"/>
      <c r="AP82" s="23"/>
      <c r="AQ82" s="13" t="str">
        <f t="shared" si="32"/>
        <v xml:space="preserve"> </v>
      </c>
      <c r="AR82" s="24">
        <f t="shared" si="21"/>
        <v>0</v>
      </c>
      <c r="AS82" s="25">
        <f t="shared" si="22"/>
        <v>0</v>
      </c>
      <c r="AT82" s="16" t="e">
        <f t="shared" si="33"/>
        <v>#DIV/0!</v>
      </c>
    </row>
    <row r="83" spans="1:46" s="4" customFormat="1" ht="20.100000000000001" customHeight="1" x14ac:dyDescent="0.2">
      <c r="A83" s="17"/>
      <c r="B83" s="18">
        <v>74</v>
      </c>
      <c r="C83" s="19"/>
      <c r="D83" s="20"/>
      <c r="E83" s="19"/>
      <c r="F83" s="19"/>
      <c r="G83" s="21"/>
      <c r="H83" s="22"/>
      <c r="I83" s="23"/>
      <c r="J83" s="13" t="str">
        <f t="shared" si="23"/>
        <v xml:space="preserve"> </v>
      </c>
      <c r="K83" s="22"/>
      <c r="L83" s="23"/>
      <c r="M83" s="13" t="str">
        <f t="shared" si="24"/>
        <v xml:space="preserve"> </v>
      </c>
      <c r="N83" s="22"/>
      <c r="O83" s="23"/>
      <c r="P83" s="13" t="str">
        <f t="shared" si="19"/>
        <v xml:space="preserve"> </v>
      </c>
      <c r="Q83" s="22"/>
      <c r="R83" s="23"/>
      <c r="S83" s="13" t="str">
        <f t="shared" si="25"/>
        <v xml:space="preserve"> </v>
      </c>
      <c r="T83" s="22"/>
      <c r="U83" s="23"/>
      <c r="V83" s="13" t="str">
        <f t="shared" si="26"/>
        <v xml:space="preserve"> </v>
      </c>
      <c r="W83" s="22"/>
      <c r="X83" s="23"/>
      <c r="Y83" s="13" t="str">
        <f t="shared" si="27"/>
        <v xml:space="preserve"> </v>
      </c>
      <c r="Z83" s="22"/>
      <c r="AA83" s="23"/>
      <c r="AB83" s="13" t="str">
        <f t="shared" si="28"/>
        <v xml:space="preserve"> </v>
      </c>
      <c r="AC83" s="22"/>
      <c r="AD83" s="23"/>
      <c r="AE83" s="13" t="str">
        <f t="shared" si="29"/>
        <v xml:space="preserve"> </v>
      </c>
      <c r="AF83" s="22"/>
      <c r="AG83" s="23"/>
      <c r="AH83" s="13" t="str">
        <f t="shared" si="30"/>
        <v xml:space="preserve"> </v>
      </c>
      <c r="AI83" s="22"/>
      <c r="AJ83" s="23"/>
      <c r="AK83" s="13" t="str">
        <f t="shared" si="20"/>
        <v xml:space="preserve"> </v>
      </c>
      <c r="AL83" s="22"/>
      <c r="AM83" s="23"/>
      <c r="AN83" s="13" t="str">
        <f t="shared" si="31"/>
        <v xml:space="preserve"> </v>
      </c>
      <c r="AO83" s="22"/>
      <c r="AP83" s="23"/>
      <c r="AQ83" s="13" t="str">
        <f t="shared" si="32"/>
        <v xml:space="preserve"> </v>
      </c>
      <c r="AR83" s="24">
        <f t="shared" si="21"/>
        <v>0</v>
      </c>
      <c r="AS83" s="25">
        <f t="shared" si="22"/>
        <v>0</v>
      </c>
      <c r="AT83" s="16" t="e">
        <f t="shared" si="33"/>
        <v>#DIV/0!</v>
      </c>
    </row>
    <row r="84" spans="1:46" s="4" customFormat="1" ht="20.100000000000001" customHeight="1" x14ac:dyDescent="0.2">
      <c r="A84" s="17"/>
      <c r="B84" s="18">
        <v>75</v>
      </c>
      <c r="C84" s="19"/>
      <c r="D84" s="20"/>
      <c r="E84" s="19"/>
      <c r="F84" s="19"/>
      <c r="G84" s="21"/>
      <c r="H84" s="22"/>
      <c r="I84" s="23"/>
      <c r="J84" s="13" t="str">
        <f t="shared" si="23"/>
        <v xml:space="preserve"> </v>
      </c>
      <c r="K84" s="22"/>
      <c r="L84" s="23"/>
      <c r="M84" s="13" t="str">
        <f t="shared" si="24"/>
        <v xml:space="preserve"> </v>
      </c>
      <c r="N84" s="22"/>
      <c r="O84" s="23"/>
      <c r="P84" s="13" t="str">
        <f t="shared" si="19"/>
        <v xml:space="preserve"> </v>
      </c>
      <c r="Q84" s="22"/>
      <c r="R84" s="23"/>
      <c r="S84" s="13" t="str">
        <f t="shared" si="25"/>
        <v xml:space="preserve"> </v>
      </c>
      <c r="T84" s="22"/>
      <c r="U84" s="23"/>
      <c r="V84" s="13" t="str">
        <f t="shared" si="26"/>
        <v xml:space="preserve"> </v>
      </c>
      <c r="W84" s="22"/>
      <c r="X84" s="23"/>
      <c r="Y84" s="13" t="str">
        <f t="shared" si="27"/>
        <v xml:space="preserve"> </v>
      </c>
      <c r="Z84" s="22"/>
      <c r="AA84" s="23"/>
      <c r="AB84" s="13" t="str">
        <f t="shared" si="28"/>
        <v xml:space="preserve"> </v>
      </c>
      <c r="AC84" s="22"/>
      <c r="AD84" s="23"/>
      <c r="AE84" s="13" t="str">
        <f t="shared" si="29"/>
        <v xml:space="preserve"> </v>
      </c>
      <c r="AF84" s="22"/>
      <c r="AG84" s="23"/>
      <c r="AH84" s="13" t="str">
        <f t="shared" si="30"/>
        <v xml:space="preserve"> </v>
      </c>
      <c r="AI84" s="22"/>
      <c r="AJ84" s="23"/>
      <c r="AK84" s="13" t="str">
        <f t="shared" si="20"/>
        <v xml:space="preserve"> </v>
      </c>
      <c r="AL84" s="22"/>
      <c r="AM84" s="23"/>
      <c r="AN84" s="13" t="str">
        <f t="shared" si="31"/>
        <v xml:space="preserve"> </v>
      </c>
      <c r="AO84" s="22"/>
      <c r="AP84" s="23"/>
      <c r="AQ84" s="13" t="str">
        <f t="shared" si="32"/>
        <v xml:space="preserve"> </v>
      </c>
      <c r="AR84" s="24">
        <f t="shared" si="21"/>
        <v>0</v>
      </c>
      <c r="AS84" s="25">
        <f t="shared" si="22"/>
        <v>0</v>
      </c>
      <c r="AT84" s="16" t="e">
        <f t="shared" si="33"/>
        <v>#DIV/0!</v>
      </c>
    </row>
    <row r="85" spans="1:46" s="4" customFormat="1" ht="20.100000000000001" customHeight="1" x14ac:dyDescent="0.2">
      <c r="A85" s="17"/>
      <c r="B85" s="18">
        <v>76</v>
      </c>
      <c r="C85" s="19"/>
      <c r="D85" s="20"/>
      <c r="E85" s="19"/>
      <c r="F85" s="19"/>
      <c r="G85" s="21"/>
      <c r="H85" s="22"/>
      <c r="I85" s="23"/>
      <c r="J85" s="13" t="str">
        <f t="shared" si="23"/>
        <v xml:space="preserve"> </v>
      </c>
      <c r="K85" s="22"/>
      <c r="L85" s="23"/>
      <c r="M85" s="13" t="str">
        <f t="shared" si="24"/>
        <v xml:space="preserve"> </v>
      </c>
      <c r="N85" s="22"/>
      <c r="O85" s="23"/>
      <c r="P85" s="13" t="str">
        <f t="shared" si="19"/>
        <v xml:space="preserve"> </v>
      </c>
      <c r="Q85" s="22"/>
      <c r="R85" s="23"/>
      <c r="S85" s="13" t="str">
        <f t="shared" si="25"/>
        <v xml:space="preserve"> </v>
      </c>
      <c r="T85" s="22"/>
      <c r="U85" s="23"/>
      <c r="V85" s="13" t="str">
        <f t="shared" si="26"/>
        <v xml:space="preserve"> </v>
      </c>
      <c r="W85" s="22"/>
      <c r="X85" s="23"/>
      <c r="Y85" s="13" t="str">
        <f t="shared" si="27"/>
        <v xml:space="preserve"> </v>
      </c>
      <c r="Z85" s="22"/>
      <c r="AA85" s="23"/>
      <c r="AB85" s="13" t="str">
        <f t="shared" si="28"/>
        <v xml:space="preserve"> </v>
      </c>
      <c r="AC85" s="22"/>
      <c r="AD85" s="23"/>
      <c r="AE85" s="13" t="str">
        <f t="shared" si="29"/>
        <v xml:space="preserve"> </v>
      </c>
      <c r="AF85" s="22"/>
      <c r="AG85" s="23"/>
      <c r="AH85" s="13" t="str">
        <f t="shared" si="30"/>
        <v xml:space="preserve"> </v>
      </c>
      <c r="AI85" s="22"/>
      <c r="AJ85" s="23"/>
      <c r="AK85" s="13" t="str">
        <f t="shared" si="20"/>
        <v xml:space="preserve"> </v>
      </c>
      <c r="AL85" s="22"/>
      <c r="AM85" s="23"/>
      <c r="AN85" s="13" t="str">
        <f t="shared" si="31"/>
        <v xml:space="preserve"> </v>
      </c>
      <c r="AO85" s="22"/>
      <c r="AP85" s="23"/>
      <c r="AQ85" s="13" t="str">
        <f t="shared" si="32"/>
        <v xml:space="preserve"> </v>
      </c>
      <c r="AR85" s="24">
        <f t="shared" si="21"/>
        <v>0</v>
      </c>
      <c r="AS85" s="25">
        <f t="shared" si="22"/>
        <v>0</v>
      </c>
      <c r="AT85" s="16" t="e">
        <f t="shared" si="33"/>
        <v>#DIV/0!</v>
      </c>
    </row>
    <row r="86" spans="1:46" s="4" customFormat="1" ht="20.100000000000001" customHeight="1" x14ac:dyDescent="0.2">
      <c r="A86" s="17"/>
      <c r="B86" s="18">
        <v>77</v>
      </c>
      <c r="C86" s="19"/>
      <c r="D86" s="20"/>
      <c r="E86" s="19"/>
      <c r="F86" s="19"/>
      <c r="G86" s="21"/>
      <c r="H86" s="22"/>
      <c r="I86" s="23"/>
      <c r="J86" s="13" t="str">
        <f t="shared" si="23"/>
        <v xml:space="preserve"> </v>
      </c>
      <c r="K86" s="22"/>
      <c r="L86" s="23"/>
      <c r="M86" s="13" t="str">
        <f t="shared" si="24"/>
        <v xml:space="preserve"> </v>
      </c>
      <c r="N86" s="22"/>
      <c r="O86" s="23"/>
      <c r="P86" s="13" t="str">
        <f t="shared" si="19"/>
        <v xml:space="preserve"> </v>
      </c>
      <c r="Q86" s="22"/>
      <c r="R86" s="23"/>
      <c r="S86" s="13" t="str">
        <f t="shared" si="25"/>
        <v xml:space="preserve"> </v>
      </c>
      <c r="T86" s="22"/>
      <c r="U86" s="23"/>
      <c r="V86" s="13" t="str">
        <f t="shared" si="26"/>
        <v xml:space="preserve"> </v>
      </c>
      <c r="W86" s="22"/>
      <c r="X86" s="23"/>
      <c r="Y86" s="13" t="str">
        <f t="shared" si="27"/>
        <v xml:space="preserve"> </v>
      </c>
      <c r="Z86" s="22"/>
      <c r="AA86" s="23"/>
      <c r="AB86" s="13" t="str">
        <f t="shared" si="28"/>
        <v xml:space="preserve"> </v>
      </c>
      <c r="AC86" s="22"/>
      <c r="AD86" s="23"/>
      <c r="AE86" s="13" t="str">
        <f t="shared" si="29"/>
        <v xml:space="preserve"> </v>
      </c>
      <c r="AF86" s="22"/>
      <c r="AG86" s="23"/>
      <c r="AH86" s="13" t="str">
        <f t="shared" si="30"/>
        <v xml:space="preserve"> </v>
      </c>
      <c r="AI86" s="22"/>
      <c r="AJ86" s="23"/>
      <c r="AK86" s="13" t="str">
        <f t="shared" si="20"/>
        <v xml:space="preserve"> </v>
      </c>
      <c r="AL86" s="22"/>
      <c r="AM86" s="23"/>
      <c r="AN86" s="13" t="str">
        <f t="shared" si="31"/>
        <v xml:space="preserve"> </v>
      </c>
      <c r="AO86" s="22"/>
      <c r="AP86" s="23"/>
      <c r="AQ86" s="13" t="str">
        <f t="shared" si="32"/>
        <v xml:space="preserve"> </v>
      </c>
      <c r="AR86" s="24">
        <f t="shared" si="21"/>
        <v>0</v>
      </c>
      <c r="AS86" s="25">
        <f t="shared" si="22"/>
        <v>0</v>
      </c>
      <c r="AT86" s="16" t="e">
        <f t="shared" si="33"/>
        <v>#DIV/0!</v>
      </c>
    </row>
    <row r="87" spans="1:46" s="4" customFormat="1" ht="20.100000000000001" customHeight="1" x14ac:dyDescent="0.2">
      <c r="A87" s="17"/>
      <c r="B87" s="18">
        <v>78</v>
      </c>
      <c r="C87" s="19"/>
      <c r="D87" s="20"/>
      <c r="E87" s="19"/>
      <c r="F87" s="19"/>
      <c r="G87" s="21"/>
      <c r="H87" s="22"/>
      <c r="I87" s="23"/>
      <c r="J87" s="13" t="str">
        <f t="shared" si="23"/>
        <v xml:space="preserve"> </v>
      </c>
      <c r="K87" s="22"/>
      <c r="L87" s="23"/>
      <c r="M87" s="13" t="str">
        <f t="shared" si="24"/>
        <v xml:space="preserve"> </v>
      </c>
      <c r="N87" s="22"/>
      <c r="O87" s="23"/>
      <c r="P87" s="13" t="str">
        <f t="shared" si="19"/>
        <v xml:space="preserve"> </v>
      </c>
      <c r="Q87" s="22"/>
      <c r="R87" s="23"/>
      <c r="S87" s="13" t="str">
        <f t="shared" si="25"/>
        <v xml:space="preserve"> </v>
      </c>
      <c r="T87" s="22"/>
      <c r="U87" s="23"/>
      <c r="V87" s="13" t="str">
        <f t="shared" si="26"/>
        <v xml:space="preserve"> </v>
      </c>
      <c r="W87" s="22"/>
      <c r="X87" s="23"/>
      <c r="Y87" s="13" t="str">
        <f t="shared" si="27"/>
        <v xml:space="preserve"> </v>
      </c>
      <c r="Z87" s="22"/>
      <c r="AA87" s="23"/>
      <c r="AB87" s="13" t="str">
        <f t="shared" si="28"/>
        <v xml:space="preserve"> </v>
      </c>
      <c r="AC87" s="22"/>
      <c r="AD87" s="23"/>
      <c r="AE87" s="13" t="str">
        <f t="shared" si="29"/>
        <v xml:space="preserve"> </v>
      </c>
      <c r="AF87" s="22"/>
      <c r="AG87" s="23"/>
      <c r="AH87" s="13" t="str">
        <f t="shared" si="30"/>
        <v xml:space="preserve"> </v>
      </c>
      <c r="AI87" s="22"/>
      <c r="AJ87" s="23"/>
      <c r="AK87" s="13" t="str">
        <f t="shared" si="20"/>
        <v xml:space="preserve"> </v>
      </c>
      <c r="AL87" s="22"/>
      <c r="AM87" s="23"/>
      <c r="AN87" s="13" t="str">
        <f t="shared" si="31"/>
        <v xml:space="preserve"> </v>
      </c>
      <c r="AO87" s="22"/>
      <c r="AP87" s="23"/>
      <c r="AQ87" s="13" t="str">
        <f t="shared" si="32"/>
        <v xml:space="preserve"> </v>
      </c>
      <c r="AR87" s="24">
        <f t="shared" si="21"/>
        <v>0</v>
      </c>
      <c r="AS87" s="25">
        <f t="shared" si="22"/>
        <v>0</v>
      </c>
      <c r="AT87" s="16" t="e">
        <f t="shared" si="33"/>
        <v>#DIV/0!</v>
      </c>
    </row>
    <row r="88" spans="1:46" s="4" customFormat="1" ht="20.100000000000001" customHeight="1" x14ac:dyDescent="0.2">
      <c r="A88" s="17"/>
      <c r="B88" s="18">
        <v>79</v>
      </c>
      <c r="C88" s="19"/>
      <c r="D88" s="20"/>
      <c r="E88" s="19"/>
      <c r="F88" s="19"/>
      <c r="G88" s="21"/>
      <c r="H88" s="22"/>
      <c r="I88" s="23"/>
      <c r="J88" s="13" t="str">
        <f t="shared" si="23"/>
        <v xml:space="preserve"> </v>
      </c>
      <c r="K88" s="22"/>
      <c r="L88" s="23"/>
      <c r="M88" s="13" t="str">
        <f t="shared" si="24"/>
        <v xml:space="preserve"> </v>
      </c>
      <c r="N88" s="22"/>
      <c r="O88" s="23"/>
      <c r="P88" s="13" t="str">
        <f t="shared" si="19"/>
        <v xml:space="preserve"> </v>
      </c>
      <c r="Q88" s="22"/>
      <c r="R88" s="23"/>
      <c r="S88" s="13" t="str">
        <f t="shared" si="25"/>
        <v xml:space="preserve"> </v>
      </c>
      <c r="T88" s="22"/>
      <c r="U88" s="23"/>
      <c r="V88" s="13" t="str">
        <f t="shared" si="26"/>
        <v xml:space="preserve"> </v>
      </c>
      <c r="W88" s="22"/>
      <c r="X88" s="23"/>
      <c r="Y88" s="13" t="str">
        <f t="shared" si="27"/>
        <v xml:space="preserve"> </v>
      </c>
      <c r="Z88" s="22"/>
      <c r="AA88" s="23"/>
      <c r="AB88" s="13" t="str">
        <f t="shared" si="28"/>
        <v xml:space="preserve"> </v>
      </c>
      <c r="AC88" s="22"/>
      <c r="AD88" s="23"/>
      <c r="AE88" s="13" t="str">
        <f t="shared" si="29"/>
        <v xml:space="preserve"> </v>
      </c>
      <c r="AF88" s="22"/>
      <c r="AG88" s="23"/>
      <c r="AH88" s="13" t="str">
        <f t="shared" si="30"/>
        <v xml:space="preserve"> </v>
      </c>
      <c r="AI88" s="22"/>
      <c r="AJ88" s="23"/>
      <c r="AK88" s="13" t="str">
        <f t="shared" si="20"/>
        <v xml:space="preserve"> </v>
      </c>
      <c r="AL88" s="22"/>
      <c r="AM88" s="23"/>
      <c r="AN88" s="13" t="str">
        <f t="shared" si="31"/>
        <v xml:space="preserve"> </v>
      </c>
      <c r="AO88" s="22"/>
      <c r="AP88" s="23"/>
      <c r="AQ88" s="13" t="str">
        <f t="shared" si="32"/>
        <v xml:space="preserve"> </v>
      </c>
      <c r="AR88" s="24">
        <f t="shared" si="21"/>
        <v>0</v>
      </c>
      <c r="AS88" s="25">
        <f t="shared" si="22"/>
        <v>0</v>
      </c>
      <c r="AT88" s="16" t="e">
        <f t="shared" si="33"/>
        <v>#DIV/0!</v>
      </c>
    </row>
    <row r="89" spans="1:46" s="4" customFormat="1" ht="20.100000000000001" customHeight="1" x14ac:dyDescent="0.2">
      <c r="A89" s="17"/>
      <c r="B89" s="18">
        <v>80</v>
      </c>
      <c r="C89" s="19"/>
      <c r="D89" s="20"/>
      <c r="E89" s="19"/>
      <c r="F89" s="19"/>
      <c r="G89" s="21"/>
      <c r="H89" s="22"/>
      <c r="I89" s="23"/>
      <c r="J89" s="13" t="str">
        <f t="shared" si="23"/>
        <v xml:space="preserve"> </v>
      </c>
      <c r="K89" s="22"/>
      <c r="L89" s="23"/>
      <c r="M89" s="13" t="str">
        <f t="shared" si="24"/>
        <v xml:space="preserve"> </v>
      </c>
      <c r="N89" s="22"/>
      <c r="O89" s="23"/>
      <c r="P89" s="13" t="str">
        <f t="shared" si="19"/>
        <v xml:space="preserve"> </v>
      </c>
      <c r="Q89" s="22"/>
      <c r="R89" s="23"/>
      <c r="S89" s="13" t="str">
        <f t="shared" si="25"/>
        <v xml:space="preserve"> </v>
      </c>
      <c r="T89" s="22"/>
      <c r="U89" s="23"/>
      <c r="V89" s="13" t="str">
        <f t="shared" si="26"/>
        <v xml:space="preserve"> </v>
      </c>
      <c r="W89" s="22"/>
      <c r="X89" s="23"/>
      <c r="Y89" s="13" t="str">
        <f t="shared" si="27"/>
        <v xml:space="preserve"> </v>
      </c>
      <c r="Z89" s="22"/>
      <c r="AA89" s="23"/>
      <c r="AB89" s="13" t="str">
        <f t="shared" si="28"/>
        <v xml:space="preserve"> </v>
      </c>
      <c r="AC89" s="22"/>
      <c r="AD89" s="23"/>
      <c r="AE89" s="13" t="str">
        <f t="shared" si="29"/>
        <v xml:space="preserve"> </v>
      </c>
      <c r="AF89" s="22"/>
      <c r="AG89" s="23"/>
      <c r="AH89" s="13" t="str">
        <f t="shared" si="30"/>
        <v xml:space="preserve"> </v>
      </c>
      <c r="AI89" s="22"/>
      <c r="AJ89" s="23"/>
      <c r="AK89" s="13" t="str">
        <f t="shared" si="20"/>
        <v xml:space="preserve"> </v>
      </c>
      <c r="AL89" s="22"/>
      <c r="AM89" s="23"/>
      <c r="AN89" s="13" t="str">
        <f t="shared" si="31"/>
        <v xml:space="preserve"> </v>
      </c>
      <c r="AO89" s="22"/>
      <c r="AP89" s="23"/>
      <c r="AQ89" s="13" t="str">
        <f t="shared" si="32"/>
        <v xml:space="preserve"> </v>
      </c>
      <c r="AR89" s="24">
        <f t="shared" si="21"/>
        <v>0</v>
      </c>
      <c r="AS89" s="25">
        <f t="shared" si="22"/>
        <v>0</v>
      </c>
      <c r="AT89" s="16" t="e">
        <f t="shared" si="33"/>
        <v>#DIV/0!</v>
      </c>
    </row>
    <row r="90" spans="1:46" s="4" customFormat="1" ht="20.100000000000001" customHeight="1" x14ac:dyDescent="0.2">
      <c r="A90" s="17"/>
      <c r="B90" s="18">
        <v>81</v>
      </c>
      <c r="C90" s="19"/>
      <c r="D90" s="20"/>
      <c r="E90" s="19"/>
      <c r="F90" s="19"/>
      <c r="G90" s="21"/>
      <c r="H90" s="22"/>
      <c r="I90" s="23"/>
      <c r="J90" s="13" t="str">
        <f t="shared" si="23"/>
        <v xml:space="preserve"> </v>
      </c>
      <c r="K90" s="22"/>
      <c r="L90" s="23"/>
      <c r="M90" s="13" t="str">
        <f t="shared" si="24"/>
        <v xml:space="preserve"> </v>
      </c>
      <c r="N90" s="22"/>
      <c r="O90" s="23"/>
      <c r="P90" s="13" t="str">
        <f t="shared" si="19"/>
        <v xml:space="preserve"> </v>
      </c>
      <c r="Q90" s="22"/>
      <c r="R90" s="23"/>
      <c r="S90" s="13" t="str">
        <f t="shared" si="25"/>
        <v xml:space="preserve"> </v>
      </c>
      <c r="T90" s="22"/>
      <c r="U90" s="23"/>
      <c r="V90" s="13" t="str">
        <f t="shared" si="26"/>
        <v xml:space="preserve"> </v>
      </c>
      <c r="W90" s="22"/>
      <c r="X90" s="23"/>
      <c r="Y90" s="13" t="str">
        <f t="shared" si="27"/>
        <v xml:space="preserve"> </v>
      </c>
      <c r="Z90" s="22"/>
      <c r="AA90" s="23"/>
      <c r="AB90" s="13" t="str">
        <f t="shared" si="28"/>
        <v xml:space="preserve"> </v>
      </c>
      <c r="AC90" s="22"/>
      <c r="AD90" s="23"/>
      <c r="AE90" s="13" t="str">
        <f t="shared" si="29"/>
        <v xml:space="preserve"> </v>
      </c>
      <c r="AF90" s="22"/>
      <c r="AG90" s="23"/>
      <c r="AH90" s="13" t="str">
        <f t="shared" si="30"/>
        <v xml:space="preserve"> </v>
      </c>
      <c r="AI90" s="22"/>
      <c r="AJ90" s="23"/>
      <c r="AK90" s="13" t="str">
        <f t="shared" si="20"/>
        <v xml:space="preserve"> </v>
      </c>
      <c r="AL90" s="22"/>
      <c r="AM90" s="23"/>
      <c r="AN90" s="13" t="str">
        <f t="shared" si="31"/>
        <v xml:space="preserve"> </v>
      </c>
      <c r="AO90" s="22"/>
      <c r="AP90" s="23"/>
      <c r="AQ90" s="13" t="str">
        <f t="shared" si="32"/>
        <v xml:space="preserve"> </v>
      </c>
      <c r="AR90" s="24">
        <f t="shared" si="21"/>
        <v>0</v>
      </c>
      <c r="AS90" s="25">
        <f t="shared" si="22"/>
        <v>0</v>
      </c>
      <c r="AT90" s="16" t="e">
        <f t="shared" si="33"/>
        <v>#DIV/0!</v>
      </c>
    </row>
    <row r="91" spans="1:46" s="4" customFormat="1" ht="20.100000000000001" customHeight="1" x14ac:dyDescent="0.2">
      <c r="A91" s="17"/>
      <c r="B91" s="18">
        <v>82</v>
      </c>
      <c r="C91" s="19"/>
      <c r="D91" s="20"/>
      <c r="E91" s="19"/>
      <c r="F91" s="19"/>
      <c r="G91" s="21"/>
      <c r="H91" s="22"/>
      <c r="I91" s="23"/>
      <c r="J91" s="13" t="str">
        <f t="shared" si="23"/>
        <v xml:space="preserve"> </v>
      </c>
      <c r="K91" s="22"/>
      <c r="L91" s="23"/>
      <c r="M91" s="13" t="str">
        <f t="shared" si="24"/>
        <v xml:space="preserve"> </v>
      </c>
      <c r="N91" s="22"/>
      <c r="O91" s="23"/>
      <c r="P91" s="13" t="str">
        <f t="shared" si="19"/>
        <v xml:space="preserve"> </v>
      </c>
      <c r="Q91" s="22"/>
      <c r="R91" s="23"/>
      <c r="S91" s="13" t="str">
        <f t="shared" si="25"/>
        <v xml:space="preserve"> </v>
      </c>
      <c r="T91" s="22"/>
      <c r="U91" s="23"/>
      <c r="V91" s="13" t="str">
        <f t="shared" si="26"/>
        <v xml:space="preserve"> </v>
      </c>
      <c r="W91" s="22"/>
      <c r="X91" s="23"/>
      <c r="Y91" s="13" t="str">
        <f t="shared" si="27"/>
        <v xml:space="preserve"> </v>
      </c>
      <c r="Z91" s="22"/>
      <c r="AA91" s="23"/>
      <c r="AB91" s="13" t="str">
        <f t="shared" si="28"/>
        <v xml:space="preserve"> </v>
      </c>
      <c r="AC91" s="22"/>
      <c r="AD91" s="23"/>
      <c r="AE91" s="13" t="str">
        <f t="shared" si="29"/>
        <v xml:space="preserve"> </v>
      </c>
      <c r="AF91" s="22"/>
      <c r="AG91" s="23"/>
      <c r="AH91" s="13" t="str">
        <f t="shared" si="30"/>
        <v xml:space="preserve"> </v>
      </c>
      <c r="AI91" s="22"/>
      <c r="AJ91" s="23"/>
      <c r="AK91" s="13" t="str">
        <f t="shared" si="20"/>
        <v xml:space="preserve"> </v>
      </c>
      <c r="AL91" s="22"/>
      <c r="AM91" s="23"/>
      <c r="AN91" s="13" t="str">
        <f t="shared" si="31"/>
        <v xml:space="preserve"> </v>
      </c>
      <c r="AO91" s="22"/>
      <c r="AP91" s="23"/>
      <c r="AQ91" s="13" t="str">
        <f t="shared" si="32"/>
        <v xml:space="preserve"> </v>
      </c>
      <c r="AR91" s="24">
        <f t="shared" si="21"/>
        <v>0</v>
      </c>
      <c r="AS91" s="25">
        <f t="shared" si="22"/>
        <v>0</v>
      </c>
      <c r="AT91" s="16" t="e">
        <f t="shared" si="33"/>
        <v>#DIV/0!</v>
      </c>
    </row>
    <row r="92" spans="1:46" s="4" customFormat="1" ht="20.100000000000001" customHeight="1" x14ac:dyDescent="0.2">
      <c r="A92" s="17"/>
      <c r="B92" s="18">
        <v>83</v>
      </c>
      <c r="C92" s="19"/>
      <c r="D92" s="20"/>
      <c r="E92" s="19"/>
      <c r="F92" s="19"/>
      <c r="G92" s="21"/>
      <c r="H92" s="22"/>
      <c r="I92" s="23"/>
      <c r="J92" s="13" t="str">
        <f t="shared" si="23"/>
        <v xml:space="preserve"> </v>
      </c>
      <c r="K92" s="22"/>
      <c r="L92" s="23"/>
      <c r="M92" s="13" t="str">
        <f t="shared" si="24"/>
        <v xml:space="preserve"> </v>
      </c>
      <c r="N92" s="22"/>
      <c r="O92" s="23"/>
      <c r="P92" s="13" t="str">
        <f t="shared" si="19"/>
        <v xml:space="preserve"> </v>
      </c>
      <c r="Q92" s="22"/>
      <c r="R92" s="23"/>
      <c r="S92" s="13" t="str">
        <f t="shared" si="25"/>
        <v xml:space="preserve"> </v>
      </c>
      <c r="T92" s="22"/>
      <c r="U92" s="23"/>
      <c r="V92" s="13" t="str">
        <f t="shared" si="26"/>
        <v xml:space="preserve"> </v>
      </c>
      <c r="W92" s="22"/>
      <c r="X92" s="23"/>
      <c r="Y92" s="13" t="str">
        <f t="shared" si="27"/>
        <v xml:space="preserve"> </v>
      </c>
      <c r="Z92" s="22"/>
      <c r="AA92" s="23"/>
      <c r="AB92" s="13" t="str">
        <f t="shared" si="28"/>
        <v xml:space="preserve"> </v>
      </c>
      <c r="AC92" s="22"/>
      <c r="AD92" s="23"/>
      <c r="AE92" s="13" t="str">
        <f t="shared" si="29"/>
        <v xml:space="preserve"> </v>
      </c>
      <c r="AF92" s="22"/>
      <c r="AG92" s="23"/>
      <c r="AH92" s="13" t="str">
        <f t="shared" si="30"/>
        <v xml:space="preserve"> </v>
      </c>
      <c r="AI92" s="22"/>
      <c r="AJ92" s="23"/>
      <c r="AK92" s="13" t="str">
        <f t="shared" si="20"/>
        <v xml:space="preserve"> </v>
      </c>
      <c r="AL92" s="22"/>
      <c r="AM92" s="23"/>
      <c r="AN92" s="13" t="str">
        <f t="shared" si="31"/>
        <v xml:space="preserve"> </v>
      </c>
      <c r="AO92" s="22"/>
      <c r="AP92" s="23"/>
      <c r="AQ92" s="13" t="str">
        <f t="shared" si="32"/>
        <v xml:space="preserve"> </v>
      </c>
      <c r="AR92" s="24">
        <f t="shared" si="21"/>
        <v>0</v>
      </c>
      <c r="AS92" s="25">
        <f t="shared" si="22"/>
        <v>0</v>
      </c>
      <c r="AT92" s="16" t="e">
        <f t="shared" si="33"/>
        <v>#DIV/0!</v>
      </c>
    </row>
    <row r="93" spans="1:46" s="4" customFormat="1" ht="20.100000000000001" customHeight="1" x14ac:dyDescent="0.2">
      <c r="A93" s="17"/>
      <c r="B93" s="18">
        <v>84</v>
      </c>
      <c r="C93" s="19"/>
      <c r="D93" s="20"/>
      <c r="E93" s="19"/>
      <c r="F93" s="19"/>
      <c r="G93" s="21"/>
      <c r="H93" s="22"/>
      <c r="I93" s="23"/>
      <c r="J93" s="13" t="str">
        <f t="shared" si="23"/>
        <v xml:space="preserve"> </v>
      </c>
      <c r="K93" s="22"/>
      <c r="L93" s="23"/>
      <c r="M93" s="13" t="str">
        <f t="shared" si="24"/>
        <v xml:space="preserve"> </v>
      </c>
      <c r="N93" s="22"/>
      <c r="O93" s="23"/>
      <c r="P93" s="13" t="str">
        <f t="shared" si="19"/>
        <v xml:space="preserve"> </v>
      </c>
      <c r="Q93" s="22"/>
      <c r="R93" s="23"/>
      <c r="S93" s="13" t="str">
        <f t="shared" si="25"/>
        <v xml:space="preserve"> </v>
      </c>
      <c r="T93" s="22"/>
      <c r="U93" s="23"/>
      <c r="V93" s="13" t="str">
        <f t="shared" si="26"/>
        <v xml:space="preserve"> </v>
      </c>
      <c r="W93" s="22"/>
      <c r="X93" s="23"/>
      <c r="Y93" s="13" t="str">
        <f t="shared" si="27"/>
        <v xml:space="preserve"> </v>
      </c>
      <c r="Z93" s="22"/>
      <c r="AA93" s="23"/>
      <c r="AB93" s="13" t="str">
        <f t="shared" si="28"/>
        <v xml:space="preserve"> </v>
      </c>
      <c r="AC93" s="22"/>
      <c r="AD93" s="23"/>
      <c r="AE93" s="13" t="str">
        <f t="shared" si="29"/>
        <v xml:space="preserve"> </v>
      </c>
      <c r="AF93" s="22"/>
      <c r="AG93" s="23"/>
      <c r="AH93" s="13" t="str">
        <f t="shared" si="30"/>
        <v xml:space="preserve"> </v>
      </c>
      <c r="AI93" s="22"/>
      <c r="AJ93" s="23"/>
      <c r="AK93" s="13" t="str">
        <f t="shared" si="20"/>
        <v xml:space="preserve"> </v>
      </c>
      <c r="AL93" s="22"/>
      <c r="AM93" s="23"/>
      <c r="AN93" s="13" t="str">
        <f t="shared" si="31"/>
        <v xml:space="preserve"> </v>
      </c>
      <c r="AO93" s="22"/>
      <c r="AP93" s="23"/>
      <c r="AQ93" s="13" t="str">
        <f t="shared" si="32"/>
        <v xml:space="preserve"> </v>
      </c>
      <c r="AR93" s="24">
        <f t="shared" si="21"/>
        <v>0</v>
      </c>
      <c r="AS93" s="25">
        <f t="shared" si="22"/>
        <v>0</v>
      </c>
      <c r="AT93" s="16" t="e">
        <f t="shared" si="33"/>
        <v>#DIV/0!</v>
      </c>
    </row>
    <row r="94" spans="1:46" s="4" customFormat="1" ht="20.100000000000001" customHeight="1" x14ac:dyDescent="0.2">
      <c r="A94" s="17"/>
      <c r="B94" s="18">
        <v>85</v>
      </c>
      <c r="C94" s="19"/>
      <c r="D94" s="20"/>
      <c r="E94" s="19"/>
      <c r="F94" s="19"/>
      <c r="G94" s="21"/>
      <c r="H94" s="22"/>
      <c r="I94" s="23"/>
      <c r="J94" s="13" t="str">
        <f t="shared" si="23"/>
        <v xml:space="preserve"> </v>
      </c>
      <c r="K94" s="22"/>
      <c r="L94" s="23"/>
      <c r="M94" s="13" t="str">
        <f t="shared" si="24"/>
        <v xml:space="preserve"> </v>
      </c>
      <c r="N94" s="22"/>
      <c r="O94" s="23"/>
      <c r="P94" s="13" t="str">
        <f t="shared" si="19"/>
        <v xml:space="preserve"> </v>
      </c>
      <c r="Q94" s="22"/>
      <c r="R94" s="23"/>
      <c r="S94" s="13" t="str">
        <f t="shared" si="25"/>
        <v xml:space="preserve"> </v>
      </c>
      <c r="T94" s="22"/>
      <c r="U94" s="23"/>
      <c r="V94" s="13" t="str">
        <f t="shared" si="26"/>
        <v xml:space="preserve"> </v>
      </c>
      <c r="W94" s="22"/>
      <c r="X94" s="23"/>
      <c r="Y94" s="13" t="str">
        <f t="shared" si="27"/>
        <v xml:space="preserve"> </v>
      </c>
      <c r="Z94" s="22"/>
      <c r="AA94" s="23"/>
      <c r="AB94" s="13" t="str">
        <f t="shared" si="28"/>
        <v xml:space="preserve"> </v>
      </c>
      <c r="AC94" s="22"/>
      <c r="AD94" s="23"/>
      <c r="AE94" s="13" t="str">
        <f t="shared" si="29"/>
        <v xml:space="preserve"> </v>
      </c>
      <c r="AF94" s="22"/>
      <c r="AG94" s="23"/>
      <c r="AH94" s="13" t="str">
        <f t="shared" si="30"/>
        <v xml:space="preserve"> </v>
      </c>
      <c r="AI94" s="22"/>
      <c r="AJ94" s="23"/>
      <c r="AK94" s="13" t="str">
        <f t="shared" si="20"/>
        <v xml:space="preserve"> </v>
      </c>
      <c r="AL94" s="22"/>
      <c r="AM94" s="23"/>
      <c r="AN94" s="13" t="str">
        <f t="shared" si="31"/>
        <v xml:space="preserve"> </v>
      </c>
      <c r="AO94" s="22"/>
      <c r="AP94" s="23"/>
      <c r="AQ94" s="13" t="str">
        <f t="shared" si="32"/>
        <v xml:space="preserve"> </v>
      </c>
      <c r="AR94" s="24">
        <f t="shared" si="21"/>
        <v>0</v>
      </c>
      <c r="AS94" s="25">
        <f t="shared" si="22"/>
        <v>0</v>
      </c>
      <c r="AT94" s="16" t="e">
        <f t="shared" si="33"/>
        <v>#DIV/0!</v>
      </c>
    </row>
    <row r="95" spans="1:46" s="4" customFormat="1" ht="20.100000000000001" customHeight="1" x14ac:dyDescent="0.2">
      <c r="A95" s="17"/>
      <c r="B95" s="18">
        <v>86</v>
      </c>
      <c r="C95" s="19"/>
      <c r="D95" s="20"/>
      <c r="E95" s="19"/>
      <c r="F95" s="19"/>
      <c r="G95" s="21"/>
      <c r="H95" s="22"/>
      <c r="I95" s="23"/>
      <c r="J95" s="13" t="str">
        <f t="shared" si="23"/>
        <v xml:space="preserve"> </v>
      </c>
      <c r="K95" s="22"/>
      <c r="L95" s="23"/>
      <c r="M95" s="13" t="str">
        <f t="shared" si="24"/>
        <v xml:space="preserve"> </v>
      </c>
      <c r="N95" s="22"/>
      <c r="O95" s="23"/>
      <c r="P95" s="13" t="str">
        <f t="shared" si="19"/>
        <v xml:space="preserve"> </v>
      </c>
      <c r="Q95" s="22"/>
      <c r="R95" s="23"/>
      <c r="S95" s="13" t="str">
        <f t="shared" si="25"/>
        <v xml:space="preserve"> </v>
      </c>
      <c r="T95" s="22"/>
      <c r="U95" s="23"/>
      <c r="V95" s="13" t="str">
        <f t="shared" si="26"/>
        <v xml:space="preserve"> </v>
      </c>
      <c r="W95" s="22"/>
      <c r="X95" s="23"/>
      <c r="Y95" s="13" t="str">
        <f t="shared" si="27"/>
        <v xml:space="preserve"> </v>
      </c>
      <c r="Z95" s="22"/>
      <c r="AA95" s="23"/>
      <c r="AB95" s="13" t="str">
        <f t="shared" si="28"/>
        <v xml:space="preserve"> </v>
      </c>
      <c r="AC95" s="22"/>
      <c r="AD95" s="23"/>
      <c r="AE95" s="13" t="str">
        <f t="shared" si="29"/>
        <v xml:space="preserve"> </v>
      </c>
      <c r="AF95" s="22"/>
      <c r="AG95" s="23"/>
      <c r="AH95" s="13" t="str">
        <f t="shared" si="30"/>
        <v xml:space="preserve"> </v>
      </c>
      <c r="AI95" s="22"/>
      <c r="AJ95" s="23"/>
      <c r="AK95" s="13" t="str">
        <f t="shared" si="20"/>
        <v xml:space="preserve"> </v>
      </c>
      <c r="AL95" s="22"/>
      <c r="AM95" s="23"/>
      <c r="AN95" s="13" t="str">
        <f t="shared" si="31"/>
        <v xml:space="preserve"> </v>
      </c>
      <c r="AO95" s="22"/>
      <c r="AP95" s="23"/>
      <c r="AQ95" s="13" t="str">
        <f t="shared" si="32"/>
        <v xml:space="preserve"> </v>
      </c>
      <c r="AR95" s="24">
        <f t="shared" si="21"/>
        <v>0</v>
      </c>
      <c r="AS95" s="25">
        <f t="shared" si="22"/>
        <v>0</v>
      </c>
      <c r="AT95" s="16" t="e">
        <f t="shared" si="33"/>
        <v>#DIV/0!</v>
      </c>
    </row>
    <row r="96" spans="1:46" s="4" customFormat="1" ht="20.100000000000001" customHeight="1" x14ac:dyDescent="0.2">
      <c r="A96" s="17"/>
      <c r="B96" s="18">
        <v>87</v>
      </c>
      <c r="C96" s="19"/>
      <c r="D96" s="20"/>
      <c r="E96" s="19"/>
      <c r="F96" s="19"/>
      <c r="G96" s="21"/>
      <c r="H96" s="22"/>
      <c r="I96" s="23"/>
      <c r="J96" s="13" t="str">
        <f t="shared" si="23"/>
        <v xml:space="preserve"> </v>
      </c>
      <c r="K96" s="22"/>
      <c r="L96" s="23"/>
      <c r="M96" s="13" t="str">
        <f t="shared" si="24"/>
        <v xml:space="preserve"> </v>
      </c>
      <c r="N96" s="22"/>
      <c r="O96" s="23"/>
      <c r="P96" s="13" t="str">
        <f t="shared" si="19"/>
        <v xml:space="preserve"> </v>
      </c>
      <c r="Q96" s="22"/>
      <c r="R96" s="23"/>
      <c r="S96" s="13" t="str">
        <f t="shared" si="25"/>
        <v xml:space="preserve"> </v>
      </c>
      <c r="T96" s="22"/>
      <c r="U96" s="23"/>
      <c r="V96" s="13" t="str">
        <f t="shared" si="26"/>
        <v xml:space="preserve"> </v>
      </c>
      <c r="W96" s="22"/>
      <c r="X96" s="23"/>
      <c r="Y96" s="13" t="str">
        <f t="shared" si="27"/>
        <v xml:space="preserve"> </v>
      </c>
      <c r="Z96" s="22"/>
      <c r="AA96" s="23"/>
      <c r="AB96" s="13" t="str">
        <f t="shared" si="28"/>
        <v xml:space="preserve"> </v>
      </c>
      <c r="AC96" s="22"/>
      <c r="AD96" s="23"/>
      <c r="AE96" s="13" t="str">
        <f t="shared" si="29"/>
        <v xml:space="preserve"> </v>
      </c>
      <c r="AF96" s="22"/>
      <c r="AG96" s="23"/>
      <c r="AH96" s="13" t="str">
        <f t="shared" si="30"/>
        <v xml:space="preserve"> </v>
      </c>
      <c r="AI96" s="22"/>
      <c r="AJ96" s="23"/>
      <c r="AK96" s="13" t="str">
        <f t="shared" si="20"/>
        <v xml:space="preserve"> </v>
      </c>
      <c r="AL96" s="22"/>
      <c r="AM96" s="23"/>
      <c r="AN96" s="13" t="str">
        <f t="shared" si="31"/>
        <v xml:space="preserve"> </v>
      </c>
      <c r="AO96" s="22"/>
      <c r="AP96" s="23"/>
      <c r="AQ96" s="13" t="str">
        <f t="shared" si="32"/>
        <v xml:space="preserve"> </v>
      </c>
      <c r="AR96" s="24">
        <f t="shared" si="21"/>
        <v>0</v>
      </c>
      <c r="AS96" s="25">
        <f t="shared" si="22"/>
        <v>0</v>
      </c>
      <c r="AT96" s="16" t="e">
        <f t="shared" si="33"/>
        <v>#DIV/0!</v>
      </c>
    </row>
    <row r="97" spans="1:46" s="4" customFormat="1" ht="20.100000000000001" customHeight="1" x14ac:dyDescent="0.2">
      <c r="A97" s="17"/>
      <c r="B97" s="18">
        <v>88</v>
      </c>
      <c r="C97" s="19"/>
      <c r="D97" s="20"/>
      <c r="E97" s="19"/>
      <c r="F97" s="19"/>
      <c r="G97" s="21"/>
      <c r="H97" s="22"/>
      <c r="I97" s="23"/>
      <c r="J97" s="13" t="str">
        <f t="shared" si="23"/>
        <v xml:space="preserve"> </v>
      </c>
      <c r="K97" s="22"/>
      <c r="L97" s="23"/>
      <c r="M97" s="13" t="str">
        <f t="shared" si="24"/>
        <v xml:space="preserve"> </v>
      </c>
      <c r="N97" s="22"/>
      <c r="O97" s="23"/>
      <c r="P97" s="13" t="str">
        <f t="shared" si="19"/>
        <v xml:space="preserve"> </v>
      </c>
      <c r="Q97" s="22"/>
      <c r="R97" s="23"/>
      <c r="S97" s="13" t="str">
        <f t="shared" si="25"/>
        <v xml:space="preserve"> </v>
      </c>
      <c r="T97" s="22"/>
      <c r="U97" s="23"/>
      <c r="V97" s="13" t="str">
        <f t="shared" si="26"/>
        <v xml:space="preserve"> </v>
      </c>
      <c r="W97" s="22"/>
      <c r="X97" s="23"/>
      <c r="Y97" s="13" t="str">
        <f t="shared" si="27"/>
        <v xml:space="preserve"> </v>
      </c>
      <c r="Z97" s="22"/>
      <c r="AA97" s="23"/>
      <c r="AB97" s="13" t="str">
        <f t="shared" si="28"/>
        <v xml:space="preserve"> </v>
      </c>
      <c r="AC97" s="22"/>
      <c r="AD97" s="23"/>
      <c r="AE97" s="13" t="str">
        <f t="shared" si="29"/>
        <v xml:space="preserve"> </v>
      </c>
      <c r="AF97" s="22"/>
      <c r="AG97" s="23"/>
      <c r="AH97" s="13" t="str">
        <f t="shared" si="30"/>
        <v xml:space="preserve"> </v>
      </c>
      <c r="AI97" s="22"/>
      <c r="AJ97" s="23"/>
      <c r="AK97" s="13" t="str">
        <f t="shared" si="20"/>
        <v xml:space="preserve"> </v>
      </c>
      <c r="AL97" s="22"/>
      <c r="AM97" s="23"/>
      <c r="AN97" s="13" t="str">
        <f t="shared" si="31"/>
        <v xml:space="preserve"> </v>
      </c>
      <c r="AO97" s="22"/>
      <c r="AP97" s="23"/>
      <c r="AQ97" s="13" t="str">
        <f t="shared" si="32"/>
        <v xml:space="preserve"> </v>
      </c>
      <c r="AR97" s="24">
        <f t="shared" si="21"/>
        <v>0</v>
      </c>
      <c r="AS97" s="25">
        <f t="shared" si="22"/>
        <v>0</v>
      </c>
      <c r="AT97" s="16" t="e">
        <f t="shared" si="33"/>
        <v>#DIV/0!</v>
      </c>
    </row>
    <row r="98" spans="1:46" s="4" customFormat="1" ht="20.100000000000001" customHeight="1" x14ac:dyDescent="0.2">
      <c r="A98" s="17"/>
      <c r="B98" s="18">
        <v>89</v>
      </c>
      <c r="C98" s="19"/>
      <c r="D98" s="20"/>
      <c r="E98" s="19"/>
      <c r="F98" s="19"/>
      <c r="G98" s="21"/>
      <c r="H98" s="22"/>
      <c r="I98" s="23"/>
      <c r="J98" s="13" t="str">
        <f t="shared" si="23"/>
        <v xml:space="preserve"> </v>
      </c>
      <c r="K98" s="22"/>
      <c r="L98" s="23"/>
      <c r="M98" s="13" t="str">
        <f t="shared" si="24"/>
        <v xml:space="preserve"> </v>
      </c>
      <c r="N98" s="22"/>
      <c r="O98" s="23"/>
      <c r="P98" s="13" t="str">
        <f t="shared" si="19"/>
        <v xml:space="preserve"> </v>
      </c>
      <c r="Q98" s="22"/>
      <c r="R98" s="23"/>
      <c r="S98" s="13" t="str">
        <f t="shared" si="25"/>
        <v xml:space="preserve"> </v>
      </c>
      <c r="T98" s="22"/>
      <c r="U98" s="23"/>
      <c r="V98" s="13" t="str">
        <f t="shared" si="26"/>
        <v xml:space="preserve"> </v>
      </c>
      <c r="W98" s="22"/>
      <c r="X98" s="23"/>
      <c r="Y98" s="13" t="str">
        <f t="shared" si="27"/>
        <v xml:space="preserve"> </v>
      </c>
      <c r="Z98" s="22"/>
      <c r="AA98" s="23"/>
      <c r="AB98" s="13" t="str">
        <f t="shared" si="28"/>
        <v xml:space="preserve"> </v>
      </c>
      <c r="AC98" s="22"/>
      <c r="AD98" s="23"/>
      <c r="AE98" s="13" t="str">
        <f t="shared" si="29"/>
        <v xml:space="preserve"> </v>
      </c>
      <c r="AF98" s="22"/>
      <c r="AG98" s="23"/>
      <c r="AH98" s="13" t="str">
        <f t="shared" si="30"/>
        <v xml:space="preserve"> </v>
      </c>
      <c r="AI98" s="22"/>
      <c r="AJ98" s="23"/>
      <c r="AK98" s="13" t="str">
        <f t="shared" si="20"/>
        <v xml:space="preserve"> </v>
      </c>
      <c r="AL98" s="22"/>
      <c r="AM98" s="23"/>
      <c r="AN98" s="13" t="str">
        <f t="shared" si="31"/>
        <v xml:space="preserve"> </v>
      </c>
      <c r="AO98" s="22"/>
      <c r="AP98" s="23"/>
      <c r="AQ98" s="13" t="str">
        <f t="shared" si="32"/>
        <v xml:space="preserve"> </v>
      </c>
      <c r="AR98" s="24">
        <f t="shared" si="21"/>
        <v>0</v>
      </c>
      <c r="AS98" s="25">
        <f t="shared" si="22"/>
        <v>0</v>
      </c>
      <c r="AT98" s="16" t="e">
        <f t="shared" si="33"/>
        <v>#DIV/0!</v>
      </c>
    </row>
    <row r="99" spans="1:46" s="4" customFormat="1" ht="20.100000000000001" customHeight="1" x14ac:dyDescent="0.2">
      <c r="A99" s="17"/>
      <c r="B99" s="18">
        <v>90</v>
      </c>
      <c r="C99" s="19"/>
      <c r="D99" s="20"/>
      <c r="E99" s="19"/>
      <c r="F99" s="19"/>
      <c r="G99" s="21"/>
      <c r="H99" s="22"/>
      <c r="I99" s="23"/>
      <c r="J99" s="13" t="str">
        <f t="shared" si="23"/>
        <v xml:space="preserve"> </v>
      </c>
      <c r="K99" s="22"/>
      <c r="L99" s="23"/>
      <c r="M99" s="13" t="str">
        <f t="shared" si="24"/>
        <v xml:space="preserve"> </v>
      </c>
      <c r="N99" s="22"/>
      <c r="O99" s="23"/>
      <c r="P99" s="13" t="str">
        <f t="shared" si="19"/>
        <v xml:space="preserve"> </v>
      </c>
      <c r="Q99" s="22"/>
      <c r="R99" s="23"/>
      <c r="S99" s="13" t="str">
        <f t="shared" si="25"/>
        <v xml:space="preserve"> </v>
      </c>
      <c r="T99" s="22"/>
      <c r="U99" s="23"/>
      <c r="V99" s="13" t="str">
        <f t="shared" si="26"/>
        <v xml:space="preserve"> </v>
      </c>
      <c r="W99" s="22"/>
      <c r="X99" s="23"/>
      <c r="Y99" s="13" t="str">
        <f t="shared" si="27"/>
        <v xml:space="preserve"> </v>
      </c>
      <c r="Z99" s="22"/>
      <c r="AA99" s="23"/>
      <c r="AB99" s="13" t="str">
        <f t="shared" si="28"/>
        <v xml:space="preserve"> </v>
      </c>
      <c r="AC99" s="22"/>
      <c r="AD99" s="23"/>
      <c r="AE99" s="13" t="str">
        <f t="shared" si="29"/>
        <v xml:space="preserve"> </v>
      </c>
      <c r="AF99" s="22"/>
      <c r="AG99" s="23"/>
      <c r="AH99" s="13" t="str">
        <f t="shared" si="30"/>
        <v xml:space="preserve"> </v>
      </c>
      <c r="AI99" s="22"/>
      <c r="AJ99" s="23"/>
      <c r="AK99" s="13" t="str">
        <f t="shared" si="20"/>
        <v xml:space="preserve"> </v>
      </c>
      <c r="AL99" s="22"/>
      <c r="AM99" s="23"/>
      <c r="AN99" s="13" t="str">
        <f t="shared" si="31"/>
        <v xml:space="preserve"> </v>
      </c>
      <c r="AO99" s="22"/>
      <c r="AP99" s="23"/>
      <c r="AQ99" s="13" t="str">
        <f t="shared" si="32"/>
        <v xml:space="preserve"> </v>
      </c>
      <c r="AR99" s="24">
        <f t="shared" si="21"/>
        <v>0</v>
      </c>
      <c r="AS99" s="25">
        <f t="shared" si="22"/>
        <v>0</v>
      </c>
      <c r="AT99" s="16" t="e">
        <f t="shared" si="33"/>
        <v>#DIV/0!</v>
      </c>
    </row>
    <row r="100" spans="1:46" s="4" customFormat="1" ht="20.100000000000001" customHeight="1" x14ac:dyDescent="0.2">
      <c r="A100" s="17"/>
      <c r="B100" s="18">
        <v>91</v>
      </c>
      <c r="C100" s="19"/>
      <c r="D100" s="20"/>
      <c r="E100" s="19"/>
      <c r="F100" s="19"/>
      <c r="G100" s="21"/>
      <c r="H100" s="22"/>
      <c r="I100" s="23"/>
      <c r="J100" s="13" t="str">
        <f t="shared" si="23"/>
        <v xml:space="preserve"> </v>
      </c>
      <c r="K100" s="22"/>
      <c r="L100" s="23"/>
      <c r="M100" s="13" t="str">
        <f t="shared" si="24"/>
        <v xml:space="preserve"> </v>
      </c>
      <c r="N100" s="22"/>
      <c r="O100" s="23"/>
      <c r="P100" s="13" t="str">
        <f t="shared" si="19"/>
        <v xml:space="preserve"> </v>
      </c>
      <c r="Q100" s="22"/>
      <c r="R100" s="23"/>
      <c r="S100" s="13" t="str">
        <f t="shared" si="25"/>
        <v xml:space="preserve"> </v>
      </c>
      <c r="T100" s="22"/>
      <c r="U100" s="23"/>
      <c r="V100" s="13" t="str">
        <f t="shared" si="26"/>
        <v xml:space="preserve"> </v>
      </c>
      <c r="W100" s="22"/>
      <c r="X100" s="23"/>
      <c r="Y100" s="13" t="str">
        <f t="shared" si="27"/>
        <v xml:space="preserve"> </v>
      </c>
      <c r="Z100" s="22"/>
      <c r="AA100" s="23"/>
      <c r="AB100" s="13" t="str">
        <f t="shared" si="28"/>
        <v xml:space="preserve"> </v>
      </c>
      <c r="AC100" s="22"/>
      <c r="AD100" s="23"/>
      <c r="AE100" s="13" t="str">
        <f t="shared" si="29"/>
        <v xml:space="preserve"> </v>
      </c>
      <c r="AF100" s="22"/>
      <c r="AG100" s="23"/>
      <c r="AH100" s="13" t="str">
        <f t="shared" si="30"/>
        <v xml:space="preserve"> </v>
      </c>
      <c r="AI100" s="22"/>
      <c r="AJ100" s="23"/>
      <c r="AK100" s="13" t="str">
        <f t="shared" si="20"/>
        <v xml:space="preserve"> </v>
      </c>
      <c r="AL100" s="22"/>
      <c r="AM100" s="23"/>
      <c r="AN100" s="13" t="str">
        <f t="shared" si="31"/>
        <v xml:space="preserve"> </v>
      </c>
      <c r="AO100" s="22"/>
      <c r="AP100" s="23"/>
      <c r="AQ100" s="13" t="str">
        <f t="shared" si="32"/>
        <v xml:space="preserve"> </v>
      </c>
      <c r="AR100" s="24">
        <f t="shared" si="21"/>
        <v>0</v>
      </c>
      <c r="AS100" s="25">
        <f t="shared" si="22"/>
        <v>0</v>
      </c>
      <c r="AT100" s="16" t="e">
        <f t="shared" si="33"/>
        <v>#DIV/0!</v>
      </c>
    </row>
    <row r="101" spans="1:46" s="4" customFormat="1" ht="20.100000000000001" customHeight="1" x14ac:dyDescent="0.2">
      <c r="A101" s="17"/>
      <c r="B101" s="18">
        <v>92</v>
      </c>
      <c r="C101" s="19"/>
      <c r="D101" s="20"/>
      <c r="E101" s="19"/>
      <c r="F101" s="19"/>
      <c r="G101" s="21"/>
      <c r="H101" s="22"/>
      <c r="I101" s="23"/>
      <c r="J101" s="13" t="str">
        <f t="shared" si="23"/>
        <v xml:space="preserve"> </v>
      </c>
      <c r="K101" s="22"/>
      <c r="L101" s="23"/>
      <c r="M101" s="13" t="str">
        <f t="shared" si="24"/>
        <v xml:space="preserve"> </v>
      </c>
      <c r="N101" s="22"/>
      <c r="O101" s="23"/>
      <c r="P101" s="13" t="str">
        <f t="shared" si="19"/>
        <v xml:space="preserve"> </v>
      </c>
      <c r="Q101" s="22"/>
      <c r="R101" s="23"/>
      <c r="S101" s="13" t="str">
        <f t="shared" si="25"/>
        <v xml:space="preserve"> </v>
      </c>
      <c r="T101" s="22"/>
      <c r="U101" s="23"/>
      <c r="V101" s="13" t="str">
        <f t="shared" si="26"/>
        <v xml:space="preserve"> </v>
      </c>
      <c r="W101" s="22"/>
      <c r="X101" s="23"/>
      <c r="Y101" s="13" t="str">
        <f t="shared" si="27"/>
        <v xml:space="preserve"> </v>
      </c>
      <c r="Z101" s="22"/>
      <c r="AA101" s="23"/>
      <c r="AB101" s="13" t="str">
        <f t="shared" si="28"/>
        <v xml:space="preserve"> </v>
      </c>
      <c r="AC101" s="22"/>
      <c r="AD101" s="23"/>
      <c r="AE101" s="13" t="str">
        <f t="shared" si="29"/>
        <v xml:space="preserve"> </v>
      </c>
      <c r="AF101" s="22"/>
      <c r="AG101" s="23"/>
      <c r="AH101" s="13" t="str">
        <f t="shared" si="30"/>
        <v xml:space="preserve"> </v>
      </c>
      <c r="AI101" s="22"/>
      <c r="AJ101" s="23"/>
      <c r="AK101" s="13" t="str">
        <f t="shared" si="20"/>
        <v xml:space="preserve"> </v>
      </c>
      <c r="AL101" s="22"/>
      <c r="AM101" s="23"/>
      <c r="AN101" s="13" t="str">
        <f t="shared" si="31"/>
        <v xml:space="preserve"> </v>
      </c>
      <c r="AO101" s="22"/>
      <c r="AP101" s="23"/>
      <c r="AQ101" s="13" t="str">
        <f t="shared" si="32"/>
        <v xml:space="preserve"> </v>
      </c>
      <c r="AR101" s="24">
        <f t="shared" si="21"/>
        <v>0</v>
      </c>
      <c r="AS101" s="25">
        <f t="shared" si="22"/>
        <v>0</v>
      </c>
      <c r="AT101" s="16" t="e">
        <f t="shared" si="33"/>
        <v>#DIV/0!</v>
      </c>
    </row>
    <row r="102" spans="1:46" s="4" customFormat="1" ht="20.100000000000001" customHeight="1" x14ac:dyDescent="0.2">
      <c r="A102" s="17"/>
      <c r="B102" s="18">
        <v>93</v>
      </c>
      <c r="C102" s="19"/>
      <c r="D102" s="20"/>
      <c r="E102" s="19"/>
      <c r="F102" s="19"/>
      <c r="G102" s="21"/>
      <c r="H102" s="22"/>
      <c r="I102" s="23"/>
      <c r="J102" s="13" t="str">
        <f t="shared" si="23"/>
        <v xml:space="preserve"> </v>
      </c>
      <c r="K102" s="22"/>
      <c r="L102" s="23"/>
      <c r="M102" s="13" t="str">
        <f t="shared" si="24"/>
        <v xml:space="preserve"> </v>
      </c>
      <c r="N102" s="22"/>
      <c r="O102" s="23"/>
      <c r="P102" s="13" t="str">
        <f t="shared" si="19"/>
        <v xml:space="preserve"> </v>
      </c>
      <c r="Q102" s="22"/>
      <c r="R102" s="23"/>
      <c r="S102" s="13" t="str">
        <f t="shared" si="25"/>
        <v xml:space="preserve"> </v>
      </c>
      <c r="T102" s="22"/>
      <c r="U102" s="23"/>
      <c r="V102" s="13" t="str">
        <f t="shared" si="26"/>
        <v xml:space="preserve"> </v>
      </c>
      <c r="W102" s="22"/>
      <c r="X102" s="23"/>
      <c r="Y102" s="13" t="str">
        <f t="shared" si="27"/>
        <v xml:space="preserve"> </v>
      </c>
      <c r="Z102" s="22"/>
      <c r="AA102" s="23"/>
      <c r="AB102" s="13" t="str">
        <f t="shared" si="28"/>
        <v xml:space="preserve"> </v>
      </c>
      <c r="AC102" s="22"/>
      <c r="AD102" s="23"/>
      <c r="AE102" s="13" t="str">
        <f t="shared" si="29"/>
        <v xml:space="preserve"> </v>
      </c>
      <c r="AF102" s="22"/>
      <c r="AG102" s="23"/>
      <c r="AH102" s="13" t="str">
        <f t="shared" si="30"/>
        <v xml:space="preserve"> </v>
      </c>
      <c r="AI102" s="22"/>
      <c r="AJ102" s="23"/>
      <c r="AK102" s="13" t="str">
        <f t="shared" si="20"/>
        <v xml:space="preserve"> </v>
      </c>
      <c r="AL102" s="22"/>
      <c r="AM102" s="23"/>
      <c r="AN102" s="13" t="str">
        <f t="shared" si="31"/>
        <v xml:space="preserve"> </v>
      </c>
      <c r="AO102" s="22"/>
      <c r="AP102" s="23"/>
      <c r="AQ102" s="13" t="str">
        <f t="shared" si="32"/>
        <v xml:space="preserve"> </v>
      </c>
      <c r="AR102" s="24">
        <f t="shared" si="21"/>
        <v>0</v>
      </c>
      <c r="AS102" s="25">
        <f t="shared" si="22"/>
        <v>0</v>
      </c>
      <c r="AT102" s="16" t="e">
        <f t="shared" si="33"/>
        <v>#DIV/0!</v>
      </c>
    </row>
    <row r="103" spans="1:46" s="4" customFormat="1" ht="20.100000000000001" customHeight="1" x14ac:dyDescent="0.2">
      <c r="A103" s="17"/>
      <c r="B103" s="18">
        <v>94</v>
      </c>
      <c r="C103" s="19"/>
      <c r="D103" s="20"/>
      <c r="E103" s="19"/>
      <c r="F103" s="19"/>
      <c r="G103" s="21"/>
      <c r="H103" s="22"/>
      <c r="I103" s="23"/>
      <c r="J103" s="13" t="str">
        <f t="shared" si="23"/>
        <v xml:space="preserve"> </v>
      </c>
      <c r="K103" s="22"/>
      <c r="L103" s="23"/>
      <c r="M103" s="13" t="str">
        <f t="shared" si="24"/>
        <v xml:space="preserve"> </v>
      </c>
      <c r="N103" s="22"/>
      <c r="O103" s="23"/>
      <c r="P103" s="13" t="str">
        <f t="shared" si="19"/>
        <v xml:space="preserve"> </v>
      </c>
      <c r="Q103" s="22"/>
      <c r="R103" s="23"/>
      <c r="S103" s="13" t="str">
        <f t="shared" si="25"/>
        <v xml:space="preserve"> </v>
      </c>
      <c r="T103" s="22"/>
      <c r="U103" s="23"/>
      <c r="V103" s="13" t="str">
        <f t="shared" si="26"/>
        <v xml:space="preserve"> </v>
      </c>
      <c r="W103" s="22"/>
      <c r="X103" s="23"/>
      <c r="Y103" s="13" t="str">
        <f t="shared" si="27"/>
        <v xml:space="preserve"> </v>
      </c>
      <c r="Z103" s="22"/>
      <c r="AA103" s="23"/>
      <c r="AB103" s="13" t="str">
        <f t="shared" si="28"/>
        <v xml:space="preserve"> </v>
      </c>
      <c r="AC103" s="22"/>
      <c r="AD103" s="23"/>
      <c r="AE103" s="13" t="str">
        <f t="shared" si="29"/>
        <v xml:space="preserve"> </v>
      </c>
      <c r="AF103" s="22"/>
      <c r="AG103" s="23"/>
      <c r="AH103" s="13" t="str">
        <f t="shared" si="30"/>
        <v xml:space="preserve"> </v>
      </c>
      <c r="AI103" s="22"/>
      <c r="AJ103" s="23"/>
      <c r="AK103" s="13" t="str">
        <f t="shared" si="20"/>
        <v xml:space="preserve"> </v>
      </c>
      <c r="AL103" s="22"/>
      <c r="AM103" s="23"/>
      <c r="AN103" s="13" t="str">
        <f t="shared" si="31"/>
        <v xml:space="preserve"> </v>
      </c>
      <c r="AO103" s="22"/>
      <c r="AP103" s="23"/>
      <c r="AQ103" s="13" t="str">
        <f t="shared" si="32"/>
        <v xml:space="preserve"> </v>
      </c>
      <c r="AR103" s="24">
        <f t="shared" si="21"/>
        <v>0</v>
      </c>
      <c r="AS103" s="25">
        <f t="shared" si="22"/>
        <v>0</v>
      </c>
      <c r="AT103" s="16" t="e">
        <f t="shared" si="33"/>
        <v>#DIV/0!</v>
      </c>
    </row>
    <row r="104" spans="1:46" s="4" customFormat="1" ht="20.100000000000001" customHeight="1" x14ac:dyDescent="0.2">
      <c r="A104" s="17"/>
      <c r="B104" s="18">
        <v>95</v>
      </c>
      <c r="C104" s="19"/>
      <c r="D104" s="20"/>
      <c r="E104" s="19"/>
      <c r="F104" s="19"/>
      <c r="G104" s="21"/>
      <c r="H104" s="22"/>
      <c r="I104" s="23"/>
      <c r="J104" s="13" t="str">
        <f t="shared" si="23"/>
        <v xml:space="preserve"> </v>
      </c>
      <c r="K104" s="22"/>
      <c r="L104" s="23"/>
      <c r="M104" s="13" t="str">
        <f t="shared" si="24"/>
        <v xml:space="preserve"> </v>
      </c>
      <c r="N104" s="22"/>
      <c r="O104" s="23"/>
      <c r="P104" s="13" t="str">
        <f t="shared" si="19"/>
        <v xml:space="preserve"> </v>
      </c>
      <c r="Q104" s="22"/>
      <c r="R104" s="23"/>
      <c r="S104" s="13" t="str">
        <f t="shared" si="25"/>
        <v xml:space="preserve"> </v>
      </c>
      <c r="T104" s="22"/>
      <c r="U104" s="23"/>
      <c r="V104" s="13" t="str">
        <f t="shared" si="26"/>
        <v xml:space="preserve"> </v>
      </c>
      <c r="W104" s="22"/>
      <c r="X104" s="23"/>
      <c r="Y104" s="13" t="str">
        <f t="shared" si="27"/>
        <v xml:space="preserve"> </v>
      </c>
      <c r="Z104" s="22"/>
      <c r="AA104" s="23"/>
      <c r="AB104" s="13" t="str">
        <f t="shared" si="28"/>
        <v xml:space="preserve"> </v>
      </c>
      <c r="AC104" s="22"/>
      <c r="AD104" s="23"/>
      <c r="AE104" s="13" t="str">
        <f t="shared" si="29"/>
        <v xml:space="preserve"> </v>
      </c>
      <c r="AF104" s="22"/>
      <c r="AG104" s="23"/>
      <c r="AH104" s="13" t="str">
        <f t="shared" si="30"/>
        <v xml:space="preserve"> </v>
      </c>
      <c r="AI104" s="22"/>
      <c r="AJ104" s="23"/>
      <c r="AK104" s="13" t="str">
        <f t="shared" si="20"/>
        <v xml:space="preserve"> </v>
      </c>
      <c r="AL104" s="22"/>
      <c r="AM104" s="23"/>
      <c r="AN104" s="13" t="str">
        <f t="shared" si="31"/>
        <v xml:space="preserve"> </v>
      </c>
      <c r="AO104" s="22"/>
      <c r="AP104" s="23"/>
      <c r="AQ104" s="13" t="str">
        <f t="shared" si="32"/>
        <v xml:space="preserve"> </v>
      </c>
      <c r="AR104" s="24">
        <f t="shared" si="21"/>
        <v>0</v>
      </c>
      <c r="AS104" s="25">
        <f t="shared" si="22"/>
        <v>0</v>
      </c>
      <c r="AT104" s="16" t="e">
        <f t="shared" si="33"/>
        <v>#DIV/0!</v>
      </c>
    </row>
    <row r="105" spans="1:46" s="4" customFormat="1" ht="20.100000000000001" customHeight="1" x14ac:dyDescent="0.2">
      <c r="A105" s="17"/>
      <c r="B105" s="18">
        <v>96</v>
      </c>
      <c r="C105" s="19"/>
      <c r="D105" s="20"/>
      <c r="E105" s="19"/>
      <c r="F105" s="19"/>
      <c r="G105" s="21"/>
      <c r="H105" s="22"/>
      <c r="I105" s="23"/>
      <c r="J105" s="13" t="str">
        <f t="shared" si="23"/>
        <v xml:space="preserve"> </v>
      </c>
      <c r="K105" s="22"/>
      <c r="L105" s="23"/>
      <c r="M105" s="13" t="str">
        <f t="shared" si="24"/>
        <v xml:space="preserve"> </v>
      </c>
      <c r="N105" s="22"/>
      <c r="O105" s="23"/>
      <c r="P105" s="13" t="str">
        <f t="shared" si="19"/>
        <v xml:space="preserve"> </v>
      </c>
      <c r="Q105" s="22"/>
      <c r="R105" s="23"/>
      <c r="S105" s="13" t="str">
        <f t="shared" si="25"/>
        <v xml:space="preserve"> </v>
      </c>
      <c r="T105" s="22"/>
      <c r="U105" s="23"/>
      <c r="V105" s="13" t="str">
        <f t="shared" si="26"/>
        <v xml:space="preserve"> </v>
      </c>
      <c r="W105" s="22"/>
      <c r="X105" s="23"/>
      <c r="Y105" s="13" t="str">
        <f t="shared" si="27"/>
        <v xml:space="preserve"> </v>
      </c>
      <c r="Z105" s="22"/>
      <c r="AA105" s="23"/>
      <c r="AB105" s="13" t="str">
        <f t="shared" si="28"/>
        <v xml:space="preserve"> </v>
      </c>
      <c r="AC105" s="22"/>
      <c r="AD105" s="23"/>
      <c r="AE105" s="13" t="str">
        <f t="shared" si="29"/>
        <v xml:space="preserve"> </v>
      </c>
      <c r="AF105" s="22"/>
      <c r="AG105" s="23"/>
      <c r="AH105" s="13" t="str">
        <f t="shared" si="30"/>
        <v xml:space="preserve"> </v>
      </c>
      <c r="AI105" s="22"/>
      <c r="AJ105" s="23"/>
      <c r="AK105" s="13" t="str">
        <f t="shared" si="20"/>
        <v xml:space="preserve"> </v>
      </c>
      <c r="AL105" s="22"/>
      <c r="AM105" s="23"/>
      <c r="AN105" s="13" t="str">
        <f t="shared" si="31"/>
        <v xml:space="preserve"> </v>
      </c>
      <c r="AO105" s="22"/>
      <c r="AP105" s="23"/>
      <c r="AQ105" s="13" t="str">
        <f t="shared" si="32"/>
        <v xml:space="preserve"> </v>
      </c>
      <c r="AR105" s="24">
        <f t="shared" si="21"/>
        <v>0</v>
      </c>
      <c r="AS105" s="25">
        <f t="shared" si="22"/>
        <v>0</v>
      </c>
      <c r="AT105" s="16" t="e">
        <f t="shared" si="33"/>
        <v>#DIV/0!</v>
      </c>
    </row>
    <row r="106" spans="1:46" s="4" customFormat="1" ht="20.100000000000001" customHeight="1" x14ac:dyDescent="0.2">
      <c r="A106" s="17"/>
      <c r="B106" s="18">
        <v>97</v>
      </c>
      <c r="C106" s="19"/>
      <c r="D106" s="20"/>
      <c r="E106" s="19"/>
      <c r="F106" s="19"/>
      <c r="G106" s="21"/>
      <c r="H106" s="22"/>
      <c r="I106" s="23"/>
      <c r="J106" s="13" t="str">
        <f t="shared" si="23"/>
        <v xml:space="preserve"> </v>
      </c>
      <c r="K106" s="22"/>
      <c r="L106" s="23"/>
      <c r="M106" s="13" t="str">
        <f t="shared" si="24"/>
        <v xml:space="preserve"> </v>
      </c>
      <c r="N106" s="22"/>
      <c r="O106" s="23"/>
      <c r="P106" s="13" t="str">
        <f t="shared" ref="P106:P137" si="34">IF(OR(N106="",O106="")," ",N106/O106)</f>
        <v xml:space="preserve"> </v>
      </c>
      <c r="Q106" s="22"/>
      <c r="R106" s="23"/>
      <c r="S106" s="13" t="str">
        <f t="shared" si="25"/>
        <v xml:space="preserve"> </v>
      </c>
      <c r="T106" s="22"/>
      <c r="U106" s="23"/>
      <c r="V106" s="13" t="str">
        <f t="shared" si="26"/>
        <v xml:space="preserve"> </v>
      </c>
      <c r="W106" s="22"/>
      <c r="X106" s="23"/>
      <c r="Y106" s="13" t="str">
        <f t="shared" si="27"/>
        <v xml:space="preserve"> </v>
      </c>
      <c r="Z106" s="22"/>
      <c r="AA106" s="23"/>
      <c r="AB106" s="13" t="str">
        <f t="shared" si="28"/>
        <v xml:space="preserve"> </v>
      </c>
      <c r="AC106" s="22"/>
      <c r="AD106" s="23"/>
      <c r="AE106" s="13" t="str">
        <f t="shared" si="29"/>
        <v xml:space="preserve"> </v>
      </c>
      <c r="AF106" s="22"/>
      <c r="AG106" s="23"/>
      <c r="AH106" s="13" t="str">
        <f t="shared" si="30"/>
        <v xml:space="preserve"> </v>
      </c>
      <c r="AI106" s="22"/>
      <c r="AJ106" s="23"/>
      <c r="AK106" s="13" t="str">
        <f t="shared" ref="AK106:AK137" si="35">IF(OR(AI106="",AJ106="")," ",AI106/AJ106)</f>
        <v xml:space="preserve"> </v>
      </c>
      <c r="AL106" s="22"/>
      <c r="AM106" s="23"/>
      <c r="AN106" s="13" t="str">
        <f t="shared" si="31"/>
        <v xml:space="preserve"> </v>
      </c>
      <c r="AO106" s="22"/>
      <c r="AP106" s="23"/>
      <c r="AQ106" s="13" t="str">
        <f t="shared" si="32"/>
        <v xml:space="preserve"> </v>
      </c>
      <c r="AR106" s="24">
        <f t="shared" ref="AR106:AR137" si="36">+H106+K106+N106+Q106+T106+W106+Z106+AC106+AF106+AI106+AL106+AO106</f>
        <v>0</v>
      </c>
      <c r="AS106" s="25">
        <f t="shared" ref="AS106:AS137" si="37">+I106+L106+O106+R106+U106+X106+AA106+AD106+AG106+AJ106+AM106+AP106</f>
        <v>0</v>
      </c>
      <c r="AT106" s="16" t="e">
        <f t="shared" si="33"/>
        <v>#DIV/0!</v>
      </c>
    </row>
    <row r="107" spans="1:46" s="4" customFormat="1" ht="20.100000000000001" customHeight="1" x14ac:dyDescent="0.2">
      <c r="A107" s="17"/>
      <c r="B107" s="18">
        <v>98</v>
      </c>
      <c r="C107" s="19"/>
      <c r="D107" s="20"/>
      <c r="E107" s="19"/>
      <c r="F107" s="19"/>
      <c r="G107" s="21"/>
      <c r="H107" s="22"/>
      <c r="I107" s="23"/>
      <c r="J107" s="13" t="str">
        <f t="shared" si="23"/>
        <v xml:space="preserve"> </v>
      </c>
      <c r="K107" s="22"/>
      <c r="L107" s="23"/>
      <c r="M107" s="13" t="str">
        <f t="shared" si="24"/>
        <v xml:space="preserve"> </v>
      </c>
      <c r="N107" s="22"/>
      <c r="O107" s="23"/>
      <c r="P107" s="13" t="str">
        <f t="shared" si="34"/>
        <v xml:space="preserve"> </v>
      </c>
      <c r="Q107" s="22"/>
      <c r="R107" s="23"/>
      <c r="S107" s="13" t="str">
        <f t="shared" si="25"/>
        <v xml:space="preserve"> </v>
      </c>
      <c r="T107" s="22"/>
      <c r="U107" s="23"/>
      <c r="V107" s="13" t="str">
        <f t="shared" si="26"/>
        <v xml:space="preserve"> </v>
      </c>
      <c r="W107" s="22"/>
      <c r="X107" s="23"/>
      <c r="Y107" s="13" t="str">
        <f t="shared" si="27"/>
        <v xml:space="preserve"> </v>
      </c>
      <c r="Z107" s="22"/>
      <c r="AA107" s="23"/>
      <c r="AB107" s="13" t="str">
        <f t="shared" si="28"/>
        <v xml:space="preserve"> </v>
      </c>
      <c r="AC107" s="22"/>
      <c r="AD107" s="23"/>
      <c r="AE107" s="13" t="str">
        <f t="shared" si="29"/>
        <v xml:space="preserve"> </v>
      </c>
      <c r="AF107" s="22"/>
      <c r="AG107" s="23"/>
      <c r="AH107" s="13" t="str">
        <f t="shared" si="30"/>
        <v xml:space="preserve"> </v>
      </c>
      <c r="AI107" s="22"/>
      <c r="AJ107" s="23"/>
      <c r="AK107" s="13" t="str">
        <f t="shared" si="35"/>
        <v xml:space="preserve"> </v>
      </c>
      <c r="AL107" s="22"/>
      <c r="AM107" s="23"/>
      <c r="AN107" s="13" t="str">
        <f t="shared" si="31"/>
        <v xml:space="preserve"> </v>
      </c>
      <c r="AO107" s="22"/>
      <c r="AP107" s="23"/>
      <c r="AQ107" s="13" t="str">
        <f t="shared" si="32"/>
        <v xml:space="preserve"> </v>
      </c>
      <c r="AR107" s="24">
        <f t="shared" si="36"/>
        <v>0</v>
      </c>
      <c r="AS107" s="25">
        <f t="shared" si="37"/>
        <v>0</v>
      </c>
      <c r="AT107" s="16" t="e">
        <f t="shared" si="33"/>
        <v>#DIV/0!</v>
      </c>
    </row>
    <row r="108" spans="1:46" s="4" customFormat="1" ht="20.100000000000001" customHeight="1" x14ac:dyDescent="0.2">
      <c r="A108" s="17"/>
      <c r="B108" s="18">
        <v>99</v>
      </c>
      <c r="C108" s="19"/>
      <c r="D108" s="20"/>
      <c r="E108" s="19"/>
      <c r="F108" s="19"/>
      <c r="G108" s="21"/>
      <c r="H108" s="22"/>
      <c r="I108" s="23"/>
      <c r="J108" s="13" t="str">
        <f t="shared" si="23"/>
        <v xml:space="preserve"> </v>
      </c>
      <c r="K108" s="22"/>
      <c r="L108" s="23"/>
      <c r="M108" s="13" t="str">
        <f t="shared" si="24"/>
        <v xml:space="preserve"> </v>
      </c>
      <c r="N108" s="22"/>
      <c r="O108" s="23"/>
      <c r="P108" s="13" t="str">
        <f t="shared" si="34"/>
        <v xml:space="preserve"> </v>
      </c>
      <c r="Q108" s="22"/>
      <c r="R108" s="23"/>
      <c r="S108" s="13" t="str">
        <f t="shared" si="25"/>
        <v xml:space="preserve"> </v>
      </c>
      <c r="T108" s="22"/>
      <c r="U108" s="23"/>
      <c r="V108" s="13" t="str">
        <f t="shared" si="26"/>
        <v xml:space="preserve"> </v>
      </c>
      <c r="W108" s="22"/>
      <c r="X108" s="23"/>
      <c r="Y108" s="13" t="str">
        <f t="shared" si="27"/>
        <v xml:space="preserve"> </v>
      </c>
      <c r="Z108" s="22"/>
      <c r="AA108" s="23"/>
      <c r="AB108" s="13" t="str">
        <f t="shared" si="28"/>
        <v xml:space="preserve"> </v>
      </c>
      <c r="AC108" s="22"/>
      <c r="AD108" s="23"/>
      <c r="AE108" s="13" t="str">
        <f t="shared" si="29"/>
        <v xml:space="preserve"> </v>
      </c>
      <c r="AF108" s="22"/>
      <c r="AG108" s="23"/>
      <c r="AH108" s="13" t="str">
        <f t="shared" si="30"/>
        <v xml:space="preserve"> </v>
      </c>
      <c r="AI108" s="22"/>
      <c r="AJ108" s="23"/>
      <c r="AK108" s="13" t="str">
        <f t="shared" si="35"/>
        <v xml:space="preserve"> </v>
      </c>
      <c r="AL108" s="22"/>
      <c r="AM108" s="23"/>
      <c r="AN108" s="13" t="str">
        <f t="shared" si="31"/>
        <v xml:space="preserve"> </v>
      </c>
      <c r="AO108" s="22"/>
      <c r="AP108" s="23"/>
      <c r="AQ108" s="13" t="str">
        <f t="shared" si="32"/>
        <v xml:space="preserve"> </v>
      </c>
      <c r="AR108" s="24">
        <f t="shared" si="36"/>
        <v>0</v>
      </c>
      <c r="AS108" s="25">
        <f t="shared" si="37"/>
        <v>0</v>
      </c>
      <c r="AT108" s="16" t="e">
        <f t="shared" si="33"/>
        <v>#DIV/0!</v>
      </c>
    </row>
    <row r="109" spans="1:46" s="4" customFormat="1" ht="20.100000000000001" customHeight="1" x14ac:dyDescent="0.2">
      <c r="A109" s="17"/>
      <c r="B109" s="18">
        <v>100</v>
      </c>
      <c r="C109" s="19"/>
      <c r="D109" s="20"/>
      <c r="E109" s="19"/>
      <c r="F109" s="19"/>
      <c r="G109" s="21"/>
      <c r="H109" s="22"/>
      <c r="I109" s="23"/>
      <c r="J109" s="13" t="str">
        <f t="shared" si="23"/>
        <v xml:space="preserve"> </v>
      </c>
      <c r="K109" s="22"/>
      <c r="L109" s="23"/>
      <c r="M109" s="13" t="str">
        <f t="shared" si="24"/>
        <v xml:space="preserve"> </v>
      </c>
      <c r="N109" s="22"/>
      <c r="O109" s="23"/>
      <c r="P109" s="13" t="str">
        <f t="shared" si="34"/>
        <v xml:space="preserve"> </v>
      </c>
      <c r="Q109" s="22"/>
      <c r="R109" s="23"/>
      <c r="S109" s="13" t="str">
        <f t="shared" si="25"/>
        <v xml:space="preserve"> </v>
      </c>
      <c r="T109" s="22"/>
      <c r="U109" s="23"/>
      <c r="V109" s="13" t="str">
        <f t="shared" si="26"/>
        <v xml:space="preserve"> </v>
      </c>
      <c r="W109" s="22"/>
      <c r="X109" s="23"/>
      <c r="Y109" s="13" t="str">
        <f t="shared" si="27"/>
        <v xml:space="preserve"> </v>
      </c>
      <c r="Z109" s="22"/>
      <c r="AA109" s="23"/>
      <c r="AB109" s="13" t="str">
        <f t="shared" si="28"/>
        <v xml:space="preserve"> </v>
      </c>
      <c r="AC109" s="22"/>
      <c r="AD109" s="23"/>
      <c r="AE109" s="13" t="str">
        <f t="shared" si="29"/>
        <v xml:space="preserve"> </v>
      </c>
      <c r="AF109" s="22"/>
      <c r="AG109" s="23"/>
      <c r="AH109" s="13" t="str">
        <f t="shared" si="30"/>
        <v xml:space="preserve"> </v>
      </c>
      <c r="AI109" s="22"/>
      <c r="AJ109" s="23"/>
      <c r="AK109" s="13" t="str">
        <f t="shared" si="35"/>
        <v xml:space="preserve"> </v>
      </c>
      <c r="AL109" s="22"/>
      <c r="AM109" s="23"/>
      <c r="AN109" s="13" t="str">
        <f t="shared" si="31"/>
        <v xml:space="preserve"> </v>
      </c>
      <c r="AO109" s="22"/>
      <c r="AP109" s="23"/>
      <c r="AQ109" s="13" t="str">
        <f t="shared" si="32"/>
        <v xml:space="preserve"> </v>
      </c>
      <c r="AR109" s="24">
        <f t="shared" si="36"/>
        <v>0</v>
      </c>
      <c r="AS109" s="25">
        <f t="shared" si="37"/>
        <v>0</v>
      </c>
      <c r="AT109" s="16" t="e">
        <f t="shared" si="33"/>
        <v>#DIV/0!</v>
      </c>
    </row>
    <row r="110" spans="1:46" s="4" customFormat="1" ht="20.100000000000001" customHeight="1" x14ac:dyDescent="0.2">
      <c r="A110" s="17"/>
      <c r="B110" s="18">
        <v>101</v>
      </c>
      <c r="C110" s="19"/>
      <c r="D110" s="20"/>
      <c r="E110" s="19"/>
      <c r="F110" s="19"/>
      <c r="G110" s="21"/>
      <c r="H110" s="22"/>
      <c r="I110" s="23"/>
      <c r="J110" s="13" t="str">
        <f t="shared" si="23"/>
        <v xml:space="preserve"> </v>
      </c>
      <c r="K110" s="22"/>
      <c r="L110" s="23"/>
      <c r="M110" s="13" t="str">
        <f t="shared" si="24"/>
        <v xml:space="preserve"> </v>
      </c>
      <c r="N110" s="22"/>
      <c r="O110" s="23"/>
      <c r="P110" s="13" t="str">
        <f t="shared" si="34"/>
        <v xml:space="preserve"> </v>
      </c>
      <c r="Q110" s="22"/>
      <c r="R110" s="23"/>
      <c r="S110" s="13" t="str">
        <f t="shared" si="25"/>
        <v xml:space="preserve"> </v>
      </c>
      <c r="T110" s="22"/>
      <c r="U110" s="23"/>
      <c r="V110" s="13" t="str">
        <f t="shared" si="26"/>
        <v xml:space="preserve"> </v>
      </c>
      <c r="W110" s="22"/>
      <c r="X110" s="23"/>
      <c r="Y110" s="13" t="str">
        <f t="shared" si="27"/>
        <v xml:space="preserve"> </v>
      </c>
      <c r="Z110" s="22"/>
      <c r="AA110" s="23"/>
      <c r="AB110" s="13" t="str">
        <f t="shared" si="28"/>
        <v xml:space="preserve"> </v>
      </c>
      <c r="AC110" s="22"/>
      <c r="AD110" s="23"/>
      <c r="AE110" s="13" t="str">
        <f t="shared" si="29"/>
        <v xml:space="preserve"> </v>
      </c>
      <c r="AF110" s="22"/>
      <c r="AG110" s="23"/>
      <c r="AH110" s="13" t="str">
        <f t="shared" si="30"/>
        <v xml:space="preserve"> </v>
      </c>
      <c r="AI110" s="22"/>
      <c r="AJ110" s="23"/>
      <c r="AK110" s="13" t="str">
        <f t="shared" si="35"/>
        <v xml:space="preserve"> </v>
      </c>
      <c r="AL110" s="22"/>
      <c r="AM110" s="23"/>
      <c r="AN110" s="13" t="str">
        <f t="shared" si="31"/>
        <v xml:space="preserve"> </v>
      </c>
      <c r="AO110" s="22"/>
      <c r="AP110" s="23"/>
      <c r="AQ110" s="13" t="str">
        <f t="shared" si="32"/>
        <v xml:space="preserve"> </v>
      </c>
      <c r="AR110" s="24">
        <f t="shared" si="36"/>
        <v>0</v>
      </c>
      <c r="AS110" s="25">
        <f t="shared" si="37"/>
        <v>0</v>
      </c>
      <c r="AT110" s="16" t="e">
        <f t="shared" si="33"/>
        <v>#DIV/0!</v>
      </c>
    </row>
    <row r="111" spans="1:46" s="4" customFormat="1" ht="20.100000000000001" customHeight="1" x14ac:dyDescent="0.2">
      <c r="A111" s="17"/>
      <c r="B111" s="18">
        <v>102</v>
      </c>
      <c r="C111" s="19"/>
      <c r="D111" s="20"/>
      <c r="E111" s="19"/>
      <c r="F111" s="19"/>
      <c r="G111" s="21"/>
      <c r="H111" s="22"/>
      <c r="I111" s="23"/>
      <c r="J111" s="13" t="str">
        <f t="shared" si="23"/>
        <v xml:space="preserve"> </v>
      </c>
      <c r="K111" s="22"/>
      <c r="L111" s="23"/>
      <c r="M111" s="13" t="str">
        <f t="shared" si="24"/>
        <v xml:space="preserve"> </v>
      </c>
      <c r="N111" s="22"/>
      <c r="O111" s="23"/>
      <c r="P111" s="13" t="str">
        <f t="shared" si="34"/>
        <v xml:space="preserve"> </v>
      </c>
      <c r="Q111" s="22"/>
      <c r="R111" s="23"/>
      <c r="S111" s="13" t="str">
        <f t="shared" si="25"/>
        <v xml:space="preserve"> </v>
      </c>
      <c r="T111" s="22"/>
      <c r="U111" s="23"/>
      <c r="V111" s="13" t="str">
        <f t="shared" si="26"/>
        <v xml:space="preserve"> </v>
      </c>
      <c r="W111" s="22"/>
      <c r="X111" s="23"/>
      <c r="Y111" s="13" t="str">
        <f t="shared" si="27"/>
        <v xml:space="preserve"> </v>
      </c>
      <c r="Z111" s="22"/>
      <c r="AA111" s="23"/>
      <c r="AB111" s="13" t="str">
        <f t="shared" si="28"/>
        <v xml:space="preserve"> </v>
      </c>
      <c r="AC111" s="22"/>
      <c r="AD111" s="23"/>
      <c r="AE111" s="13" t="str">
        <f t="shared" si="29"/>
        <v xml:space="preserve"> </v>
      </c>
      <c r="AF111" s="22"/>
      <c r="AG111" s="23"/>
      <c r="AH111" s="13" t="str">
        <f t="shared" si="30"/>
        <v xml:space="preserve"> </v>
      </c>
      <c r="AI111" s="22"/>
      <c r="AJ111" s="23"/>
      <c r="AK111" s="13" t="str">
        <f t="shared" si="35"/>
        <v xml:space="preserve"> </v>
      </c>
      <c r="AL111" s="22"/>
      <c r="AM111" s="23"/>
      <c r="AN111" s="13" t="str">
        <f t="shared" si="31"/>
        <v xml:space="preserve"> </v>
      </c>
      <c r="AO111" s="22"/>
      <c r="AP111" s="23"/>
      <c r="AQ111" s="13" t="str">
        <f t="shared" si="32"/>
        <v xml:space="preserve"> </v>
      </c>
      <c r="AR111" s="24">
        <f t="shared" si="36"/>
        <v>0</v>
      </c>
      <c r="AS111" s="25">
        <f t="shared" si="37"/>
        <v>0</v>
      </c>
      <c r="AT111" s="16" t="e">
        <f t="shared" si="33"/>
        <v>#DIV/0!</v>
      </c>
    </row>
    <row r="112" spans="1:46" s="4" customFormat="1" ht="20.100000000000001" customHeight="1" x14ac:dyDescent="0.2">
      <c r="A112" s="17"/>
      <c r="B112" s="18">
        <v>103</v>
      </c>
      <c r="C112" s="19"/>
      <c r="D112" s="20"/>
      <c r="E112" s="19"/>
      <c r="F112" s="19"/>
      <c r="G112" s="21"/>
      <c r="H112" s="22"/>
      <c r="I112" s="23"/>
      <c r="J112" s="13" t="str">
        <f t="shared" si="23"/>
        <v xml:space="preserve"> </v>
      </c>
      <c r="K112" s="22"/>
      <c r="L112" s="23"/>
      <c r="M112" s="13" t="str">
        <f t="shared" si="24"/>
        <v xml:space="preserve"> </v>
      </c>
      <c r="N112" s="22"/>
      <c r="O112" s="23"/>
      <c r="P112" s="13" t="str">
        <f t="shared" si="34"/>
        <v xml:space="preserve"> </v>
      </c>
      <c r="Q112" s="22"/>
      <c r="R112" s="23"/>
      <c r="S112" s="13" t="str">
        <f t="shared" si="25"/>
        <v xml:space="preserve"> </v>
      </c>
      <c r="T112" s="22"/>
      <c r="U112" s="23"/>
      <c r="V112" s="13" t="str">
        <f t="shared" si="26"/>
        <v xml:space="preserve"> </v>
      </c>
      <c r="W112" s="22"/>
      <c r="X112" s="23"/>
      <c r="Y112" s="13" t="str">
        <f t="shared" si="27"/>
        <v xml:space="preserve"> </v>
      </c>
      <c r="Z112" s="22"/>
      <c r="AA112" s="23"/>
      <c r="AB112" s="13" t="str">
        <f t="shared" si="28"/>
        <v xml:space="preserve"> </v>
      </c>
      <c r="AC112" s="22"/>
      <c r="AD112" s="23"/>
      <c r="AE112" s="13" t="str">
        <f t="shared" si="29"/>
        <v xml:space="preserve"> </v>
      </c>
      <c r="AF112" s="22"/>
      <c r="AG112" s="23"/>
      <c r="AH112" s="13" t="str">
        <f t="shared" si="30"/>
        <v xml:space="preserve"> </v>
      </c>
      <c r="AI112" s="22"/>
      <c r="AJ112" s="23"/>
      <c r="AK112" s="13" t="str">
        <f t="shared" si="35"/>
        <v xml:space="preserve"> </v>
      </c>
      <c r="AL112" s="22"/>
      <c r="AM112" s="23"/>
      <c r="AN112" s="13" t="str">
        <f t="shared" si="31"/>
        <v xml:space="preserve"> </v>
      </c>
      <c r="AO112" s="22"/>
      <c r="AP112" s="23"/>
      <c r="AQ112" s="13" t="str">
        <f t="shared" si="32"/>
        <v xml:space="preserve"> </v>
      </c>
      <c r="AR112" s="24">
        <f t="shared" si="36"/>
        <v>0</v>
      </c>
      <c r="AS112" s="25">
        <f t="shared" si="37"/>
        <v>0</v>
      </c>
      <c r="AT112" s="16" t="e">
        <f t="shared" si="33"/>
        <v>#DIV/0!</v>
      </c>
    </row>
    <row r="113" spans="1:46" s="4" customFormat="1" ht="20.100000000000001" customHeight="1" x14ac:dyDescent="0.2">
      <c r="A113" s="17"/>
      <c r="B113" s="18">
        <v>104</v>
      </c>
      <c r="C113" s="19"/>
      <c r="D113" s="20"/>
      <c r="E113" s="19"/>
      <c r="F113" s="19"/>
      <c r="G113" s="21"/>
      <c r="H113" s="22"/>
      <c r="I113" s="23"/>
      <c r="J113" s="13" t="str">
        <f t="shared" si="23"/>
        <v xml:space="preserve"> </v>
      </c>
      <c r="K113" s="22"/>
      <c r="L113" s="23"/>
      <c r="M113" s="13" t="str">
        <f t="shared" si="24"/>
        <v xml:space="preserve"> </v>
      </c>
      <c r="N113" s="22"/>
      <c r="O113" s="23"/>
      <c r="P113" s="13" t="str">
        <f t="shared" si="34"/>
        <v xml:space="preserve"> </v>
      </c>
      <c r="Q113" s="22"/>
      <c r="R113" s="23"/>
      <c r="S113" s="13" t="str">
        <f t="shared" si="25"/>
        <v xml:space="preserve"> </v>
      </c>
      <c r="T113" s="22"/>
      <c r="U113" s="23"/>
      <c r="V113" s="13" t="str">
        <f t="shared" si="26"/>
        <v xml:space="preserve"> </v>
      </c>
      <c r="W113" s="22"/>
      <c r="X113" s="23"/>
      <c r="Y113" s="13" t="str">
        <f t="shared" si="27"/>
        <v xml:space="preserve"> </v>
      </c>
      <c r="Z113" s="22"/>
      <c r="AA113" s="23"/>
      <c r="AB113" s="13" t="str">
        <f t="shared" si="28"/>
        <v xml:space="preserve"> </v>
      </c>
      <c r="AC113" s="22"/>
      <c r="AD113" s="23"/>
      <c r="AE113" s="13" t="str">
        <f t="shared" si="29"/>
        <v xml:space="preserve"> </v>
      </c>
      <c r="AF113" s="22"/>
      <c r="AG113" s="23"/>
      <c r="AH113" s="13" t="str">
        <f t="shared" si="30"/>
        <v xml:space="preserve"> </v>
      </c>
      <c r="AI113" s="22"/>
      <c r="AJ113" s="23"/>
      <c r="AK113" s="13" t="str">
        <f t="shared" si="35"/>
        <v xml:space="preserve"> </v>
      </c>
      <c r="AL113" s="22"/>
      <c r="AM113" s="23"/>
      <c r="AN113" s="13" t="str">
        <f t="shared" si="31"/>
        <v xml:space="preserve"> </v>
      </c>
      <c r="AO113" s="22"/>
      <c r="AP113" s="23"/>
      <c r="AQ113" s="13" t="str">
        <f t="shared" si="32"/>
        <v xml:space="preserve"> </v>
      </c>
      <c r="AR113" s="24">
        <f t="shared" si="36"/>
        <v>0</v>
      </c>
      <c r="AS113" s="25">
        <f t="shared" si="37"/>
        <v>0</v>
      </c>
      <c r="AT113" s="16" t="e">
        <f t="shared" si="33"/>
        <v>#DIV/0!</v>
      </c>
    </row>
    <row r="114" spans="1:46" s="4" customFormat="1" ht="20.100000000000001" customHeight="1" x14ac:dyDescent="0.2">
      <c r="A114" s="17"/>
      <c r="B114" s="18">
        <v>105</v>
      </c>
      <c r="C114" s="19"/>
      <c r="D114" s="20"/>
      <c r="E114" s="19"/>
      <c r="F114" s="19"/>
      <c r="G114" s="21"/>
      <c r="H114" s="22"/>
      <c r="I114" s="23"/>
      <c r="J114" s="13" t="str">
        <f t="shared" si="23"/>
        <v xml:space="preserve"> </v>
      </c>
      <c r="K114" s="22"/>
      <c r="L114" s="23"/>
      <c r="M114" s="13" t="str">
        <f t="shared" si="24"/>
        <v xml:space="preserve"> </v>
      </c>
      <c r="N114" s="22"/>
      <c r="O114" s="23"/>
      <c r="P114" s="13" t="str">
        <f t="shared" si="34"/>
        <v xml:space="preserve"> </v>
      </c>
      <c r="Q114" s="22"/>
      <c r="R114" s="23"/>
      <c r="S114" s="13" t="str">
        <f t="shared" si="25"/>
        <v xml:space="preserve"> </v>
      </c>
      <c r="T114" s="22"/>
      <c r="U114" s="23"/>
      <c r="V114" s="13" t="str">
        <f t="shared" si="26"/>
        <v xml:space="preserve"> </v>
      </c>
      <c r="W114" s="22"/>
      <c r="X114" s="23"/>
      <c r="Y114" s="13" t="str">
        <f t="shared" si="27"/>
        <v xml:space="preserve"> </v>
      </c>
      <c r="Z114" s="22"/>
      <c r="AA114" s="23"/>
      <c r="AB114" s="13" t="str">
        <f t="shared" si="28"/>
        <v xml:space="preserve"> </v>
      </c>
      <c r="AC114" s="22"/>
      <c r="AD114" s="23"/>
      <c r="AE114" s="13" t="str">
        <f t="shared" si="29"/>
        <v xml:space="preserve"> </v>
      </c>
      <c r="AF114" s="22"/>
      <c r="AG114" s="23"/>
      <c r="AH114" s="13" t="str">
        <f t="shared" si="30"/>
        <v xml:space="preserve"> </v>
      </c>
      <c r="AI114" s="22"/>
      <c r="AJ114" s="23"/>
      <c r="AK114" s="13" t="str">
        <f t="shared" si="35"/>
        <v xml:space="preserve"> </v>
      </c>
      <c r="AL114" s="22"/>
      <c r="AM114" s="23"/>
      <c r="AN114" s="13" t="str">
        <f t="shared" si="31"/>
        <v xml:space="preserve"> </v>
      </c>
      <c r="AO114" s="22"/>
      <c r="AP114" s="23"/>
      <c r="AQ114" s="13" t="str">
        <f t="shared" si="32"/>
        <v xml:space="preserve"> </v>
      </c>
      <c r="AR114" s="24">
        <f t="shared" si="36"/>
        <v>0</v>
      </c>
      <c r="AS114" s="25">
        <f t="shared" si="37"/>
        <v>0</v>
      </c>
      <c r="AT114" s="16" t="e">
        <f t="shared" si="33"/>
        <v>#DIV/0!</v>
      </c>
    </row>
    <row r="115" spans="1:46" s="4" customFormat="1" ht="20.100000000000001" customHeight="1" x14ac:dyDescent="0.2">
      <c r="A115" s="17"/>
      <c r="B115" s="18">
        <v>106</v>
      </c>
      <c r="C115" s="19"/>
      <c r="D115" s="20"/>
      <c r="E115" s="19"/>
      <c r="F115" s="19"/>
      <c r="G115" s="21"/>
      <c r="H115" s="22"/>
      <c r="I115" s="23"/>
      <c r="J115" s="13" t="str">
        <f t="shared" si="23"/>
        <v xml:space="preserve"> </v>
      </c>
      <c r="K115" s="22"/>
      <c r="L115" s="23"/>
      <c r="M115" s="13" t="str">
        <f t="shared" si="24"/>
        <v xml:space="preserve"> </v>
      </c>
      <c r="N115" s="22"/>
      <c r="O115" s="23"/>
      <c r="P115" s="13" t="str">
        <f t="shared" si="34"/>
        <v xml:space="preserve"> </v>
      </c>
      <c r="Q115" s="22"/>
      <c r="R115" s="23"/>
      <c r="S115" s="13" t="str">
        <f t="shared" si="25"/>
        <v xml:space="preserve"> </v>
      </c>
      <c r="T115" s="22"/>
      <c r="U115" s="23"/>
      <c r="V115" s="13" t="str">
        <f t="shared" si="26"/>
        <v xml:space="preserve"> </v>
      </c>
      <c r="W115" s="22"/>
      <c r="X115" s="23"/>
      <c r="Y115" s="13" t="str">
        <f t="shared" si="27"/>
        <v xml:space="preserve"> </v>
      </c>
      <c r="Z115" s="22"/>
      <c r="AA115" s="23"/>
      <c r="AB115" s="13" t="str">
        <f t="shared" si="28"/>
        <v xml:space="preserve"> </v>
      </c>
      <c r="AC115" s="22"/>
      <c r="AD115" s="23"/>
      <c r="AE115" s="13" t="str">
        <f t="shared" si="29"/>
        <v xml:space="preserve"> </v>
      </c>
      <c r="AF115" s="22"/>
      <c r="AG115" s="23"/>
      <c r="AH115" s="13" t="str">
        <f t="shared" si="30"/>
        <v xml:space="preserve"> </v>
      </c>
      <c r="AI115" s="22"/>
      <c r="AJ115" s="23"/>
      <c r="AK115" s="13" t="str">
        <f t="shared" si="35"/>
        <v xml:space="preserve"> </v>
      </c>
      <c r="AL115" s="22"/>
      <c r="AM115" s="23"/>
      <c r="AN115" s="13" t="str">
        <f t="shared" si="31"/>
        <v xml:space="preserve"> </v>
      </c>
      <c r="AO115" s="22"/>
      <c r="AP115" s="23"/>
      <c r="AQ115" s="13" t="str">
        <f t="shared" si="32"/>
        <v xml:space="preserve"> </v>
      </c>
      <c r="AR115" s="24">
        <f t="shared" si="36"/>
        <v>0</v>
      </c>
      <c r="AS115" s="25">
        <f t="shared" si="37"/>
        <v>0</v>
      </c>
      <c r="AT115" s="16" t="e">
        <f t="shared" si="33"/>
        <v>#DIV/0!</v>
      </c>
    </row>
    <row r="116" spans="1:46" s="4" customFormat="1" ht="20.100000000000001" customHeight="1" x14ac:dyDescent="0.2">
      <c r="A116" s="17"/>
      <c r="B116" s="18">
        <v>107</v>
      </c>
      <c r="C116" s="19"/>
      <c r="D116" s="20"/>
      <c r="E116" s="19"/>
      <c r="F116" s="19"/>
      <c r="G116" s="21"/>
      <c r="H116" s="22"/>
      <c r="I116" s="23"/>
      <c r="J116" s="13" t="str">
        <f t="shared" si="23"/>
        <v xml:space="preserve"> </v>
      </c>
      <c r="K116" s="22"/>
      <c r="L116" s="23"/>
      <c r="M116" s="13" t="str">
        <f t="shared" si="24"/>
        <v xml:space="preserve"> </v>
      </c>
      <c r="N116" s="22"/>
      <c r="O116" s="23"/>
      <c r="P116" s="13" t="str">
        <f t="shared" si="34"/>
        <v xml:space="preserve"> </v>
      </c>
      <c r="Q116" s="22"/>
      <c r="R116" s="23"/>
      <c r="S116" s="13" t="str">
        <f t="shared" si="25"/>
        <v xml:space="preserve"> </v>
      </c>
      <c r="T116" s="22"/>
      <c r="U116" s="23"/>
      <c r="V116" s="13" t="str">
        <f t="shared" si="26"/>
        <v xml:space="preserve"> </v>
      </c>
      <c r="W116" s="22"/>
      <c r="X116" s="23"/>
      <c r="Y116" s="13" t="str">
        <f t="shared" si="27"/>
        <v xml:space="preserve"> </v>
      </c>
      <c r="Z116" s="22"/>
      <c r="AA116" s="23"/>
      <c r="AB116" s="13" t="str">
        <f t="shared" si="28"/>
        <v xml:space="preserve"> </v>
      </c>
      <c r="AC116" s="22"/>
      <c r="AD116" s="23"/>
      <c r="AE116" s="13" t="str">
        <f t="shared" si="29"/>
        <v xml:space="preserve"> </v>
      </c>
      <c r="AF116" s="22"/>
      <c r="AG116" s="23"/>
      <c r="AH116" s="13" t="str">
        <f t="shared" si="30"/>
        <v xml:space="preserve"> </v>
      </c>
      <c r="AI116" s="22"/>
      <c r="AJ116" s="23"/>
      <c r="AK116" s="13" t="str">
        <f t="shared" si="35"/>
        <v xml:space="preserve"> </v>
      </c>
      <c r="AL116" s="22"/>
      <c r="AM116" s="23"/>
      <c r="AN116" s="13" t="str">
        <f t="shared" si="31"/>
        <v xml:space="preserve"> </v>
      </c>
      <c r="AO116" s="22"/>
      <c r="AP116" s="23"/>
      <c r="AQ116" s="13" t="str">
        <f t="shared" si="32"/>
        <v xml:space="preserve"> </v>
      </c>
      <c r="AR116" s="24">
        <f t="shared" si="36"/>
        <v>0</v>
      </c>
      <c r="AS116" s="25">
        <f t="shared" si="37"/>
        <v>0</v>
      </c>
      <c r="AT116" s="16" t="e">
        <f t="shared" si="33"/>
        <v>#DIV/0!</v>
      </c>
    </row>
    <row r="117" spans="1:46" s="4" customFormat="1" ht="20.100000000000001" customHeight="1" x14ac:dyDescent="0.2">
      <c r="A117" s="17"/>
      <c r="B117" s="18">
        <v>108</v>
      </c>
      <c r="C117" s="19"/>
      <c r="D117" s="20"/>
      <c r="E117" s="19"/>
      <c r="F117" s="19"/>
      <c r="G117" s="21"/>
      <c r="H117" s="22"/>
      <c r="I117" s="23"/>
      <c r="J117" s="13" t="str">
        <f t="shared" si="23"/>
        <v xml:space="preserve"> </v>
      </c>
      <c r="K117" s="22"/>
      <c r="L117" s="23"/>
      <c r="M117" s="13" t="str">
        <f t="shared" si="24"/>
        <v xml:space="preserve"> </v>
      </c>
      <c r="N117" s="22"/>
      <c r="O117" s="23"/>
      <c r="P117" s="13" t="str">
        <f t="shared" si="34"/>
        <v xml:space="preserve"> </v>
      </c>
      <c r="Q117" s="22"/>
      <c r="R117" s="23"/>
      <c r="S117" s="13" t="str">
        <f t="shared" si="25"/>
        <v xml:space="preserve"> </v>
      </c>
      <c r="T117" s="22"/>
      <c r="U117" s="23"/>
      <c r="V117" s="13" t="str">
        <f t="shared" si="26"/>
        <v xml:space="preserve"> </v>
      </c>
      <c r="W117" s="22"/>
      <c r="X117" s="23"/>
      <c r="Y117" s="13" t="str">
        <f t="shared" si="27"/>
        <v xml:space="preserve"> </v>
      </c>
      <c r="Z117" s="22"/>
      <c r="AA117" s="23"/>
      <c r="AB117" s="13" t="str">
        <f t="shared" si="28"/>
        <v xml:space="preserve"> </v>
      </c>
      <c r="AC117" s="22"/>
      <c r="AD117" s="23"/>
      <c r="AE117" s="13" t="str">
        <f t="shared" si="29"/>
        <v xml:space="preserve"> </v>
      </c>
      <c r="AF117" s="22"/>
      <c r="AG117" s="23"/>
      <c r="AH117" s="13" t="str">
        <f t="shared" si="30"/>
        <v xml:space="preserve"> </v>
      </c>
      <c r="AI117" s="22"/>
      <c r="AJ117" s="23"/>
      <c r="AK117" s="13" t="str">
        <f t="shared" si="35"/>
        <v xml:space="preserve"> </v>
      </c>
      <c r="AL117" s="22"/>
      <c r="AM117" s="23"/>
      <c r="AN117" s="13" t="str">
        <f t="shared" si="31"/>
        <v xml:space="preserve"> </v>
      </c>
      <c r="AO117" s="22"/>
      <c r="AP117" s="23"/>
      <c r="AQ117" s="13" t="str">
        <f t="shared" si="32"/>
        <v xml:space="preserve"> </v>
      </c>
      <c r="AR117" s="24">
        <f t="shared" si="36"/>
        <v>0</v>
      </c>
      <c r="AS117" s="25">
        <f t="shared" si="37"/>
        <v>0</v>
      </c>
      <c r="AT117" s="16" t="e">
        <f t="shared" si="33"/>
        <v>#DIV/0!</v>
      </c>
    </row>
    <row r="118" spans="1:46" s="4" customFormat="1" ht="20.100000000000001" customHeight="1" x14ac:dyDescent="0.2">
      <c r="A118" s="17"/>
      <c r="B118" s="18">
        <v>109</v>
      </c>
      <c r="C118" s="19"/>
      <c r="D118" s="20"/>
      <c r="E118" s="19"/>
      <c r="F118" s="19"/>
      <c r="G118" s="21"/>
      <c r="H118" s="22"/>
      <c r="I118" s="23"/>
      <c r="J118" s="13" t="str">
        <f t="shared" si="23"/>
        <v xml:space="preserve"> </v>
      </c>
      <c r="K118" s="22"/>
      <c r="L118" s="23"/>
      <c r="M118" s="13" t="str">
        <f t="shared" si="24"/>
        <v xml:space="preserve"> </v>
      </c>
      <c r="N118" s="22"/>
      <c r="O118" s="23"/>
      <c r="P118" s="13" t="str">
        <f t="shared" si="34"/>
        <v xml:space="preserve"> </v>
      </c>
      <c r="Q118" s="22"/>
      <c r="R118" s="23"/>
      <c r="S118" s="13" t="str">
        <f t="shared" si="25"/>
        <v xml:space="preserve"> </v>
      </c>
      <c r="T118" s="22"/>
      <c r="U118" s="23"/>
      <c r="V118" s="13" t="str">
        <f t="shared" si="26"/>
        <v xml:space="preserve"> </v>
      </c>
      <c r="W118" s="22"/>
      <c r="X118" s="23"/>
      <c r="Y118" s="13" t="str">
        <f t="shared" si="27"/>
        <v xml:space="preserve"> </v>
      </c>
      <c r="Z118" s="22"/>
      <c r="AA118" s="23"/>
      <c r="AB118" s="13" t="str">
        <f t="shared" si="28"/>
        <v xml:space="preserve"> </v>
      </c>
      <c r="AC118" s="22"/>
      <c r="AD118" s="23"/>
      <c r="AE118" s="13" t="str">
        <f t="shared" si="29"/>
        <v xml:space="preserve"> </v>
      </c>
      <c r="AF118" s="22"/>
      <c r="AG118" s="23"/>
      <c r="AH118" s="13" t="str">
        <f t="shared" si="30"/>
        <v xml:space="preserve"> </v>
      </c>
      <c r="AI118" s="22"/>
      <c r="AJ118" s="23"/>
      <c r="AK118" s="13" t="str">
        <f t="shared" si="35"/>
        <v xml:space="preserve"> </v>
      </c>
      <c r="AL118" s="22"/>
      <c r="AM118" s="23"/>
      <c r="AN118" s="13" t="str">
        <f t="shared" si="31"/>
        <v xml:space="preserve"> </v>
      </c>
      <c r="AO118" s="22"/>
      <c r="AP118" s="23"/>
      <c r="AQ118" s="13" t="str">
        <f t="shared" si="32"/>
        <v xml:space="preserve"> </v>
      </c>
      <c r="AR118" s="24">
        <f t="shared" si="36"/>
        <v>0</v>
      </c>
      <c r="AS118" s="25">
        <f t="shared" si="37"/>
        <v>0</v>
      </c>
      <c r="AT118" s="16" t="e">
        <f t="shared" si="33"/>
        <v>#DIV/0!</v>
      </c>
    </row>
    <row r="119" spans="1:46" s="4" customFormat="1" ht="20.100000000000001" customHeight="1" x14ac:dyDescent="0.2">
      <c r="A119" s="17"/>
      <c r="B119" s="18">
        <v>110</v>
      </c>
      <c r="C119" s="19"/>
      <c r="D119" s="20"/>
      <c r="E119" s="19"/>
      <c r="F119" s="19"/>
      <c r="G119" s="21"/>
      <c r="H119" s="22"/>
      <c r="I119" s="23"/>
      <c r="J119" s="13" t="str">
        <f t="shared" si="23"/>
        <v xml:space="preserve"> </v>
      </c>
      <c r="K119" s="22"/>
      <c r="L119" s="23"/>
      <c r="M119" s="13" t="str">
        <f t="shared" si="24"/>
        <v xml:space="preserve"> </v>
      </c>
      <c r="N119" s="22"/>
      <c r="O119" s="23"/>
      <c r="P119" s="13" t="str">
        <f t="shared" si="34"/>
        <v xml:space="preserve"> </v>
      </c>
      <c r="Q119" s="22"/>
      <c r="R119" s="23"/>
      <c r="S119" s="13" t="str">
        <f t="shared" si="25"/>
        <v xml:space="preserve"> </v>
      </c>
      <c r="T119" s="22"/>
      <c r="U119" s="23"/>
      <c r="V119" s="13" t="str">
        <f t="shared" si="26"/>
        <v xml:space="preserve"> </v>
      </c>
      <c r="W119" s="22"/>
      <c r="X119" s="23"/>
      <c r="Y119" s="13" t="str">
        <f t="shared" si="27"/>
        <v xml:space="preserve"> </v>
      </c>
      <c r="Z119" s="22"/>
      <c r="AA119" s="23"/>
      <c r="AB119" s="13" t="str">
        <f t="shared" si="28"/>
        <v xml:space="preserve"> </v>
      </c>
      <c r="AC119" s="22"/>
      <c r="AD119" s="23"/>
      <c r="AE119" s="13" t="str">
        <f t="shared" si="29"/>
        <v xml:space="preserve"> </v>
      </c>
      <c r="AF119" s="22"/>
      <c r="AG119" s="23"/>
      <c r="AH119" s="13" t="str">
        <f t="shared" si="30"/>
        <v xml:space="preserve"> </v>
      </c>
      <c r="AI119" s="22"/>
      <c r="AJ119" s="23"/>
      <c r="AK119" s="13" t="str">
        <f t="shared" si="35"/>
        <v xml:space="preserve"> </v>
      </c>
      <c r="AL119" s="22"/>
      <c r="AM119" s="23"/>
      <c r="AN119" s="13" t="str">
        <f t="shared" si="31"/>
        <v xml:space="preserve"> </v>
      </c>
      <c r="AO119" s="22"/>
      <c r="AP119" s="23"/>
      <c r="AQ119" s="13" t="str">
        <f t="shared" si="32"/>
        <v xml:space="preserve"> </v>
      </c>
      <c r="AR119" s="24">
        <f t="shared" si="36"/>
        <v>0</v>
      </c>
      <c r="AS119" s="25">
        <f t="shared" si="37"/>
        <v>0</v>
      </c>
      <c r="AT119" s="16" t="e">
        <f t="shared" si="33"/>
        <v>#DIV/0!</v>
      </c>
    </row>
    <row r="120" spans="1:46" s="4" customFormat="1" ht="20.100000000000001" customHeight="1" x14ac:dyDescent="0.2">
      <c r="A120" s="17"/>
      <c r="B120" s="18">
        <v>111</v>
      </c>
      <c r="C120" s="19"/>
      <c r="D120" s="20"/>
      <c r="E120" s="19"/>
      <c r="F120" s="19"/>
      <c r="G120" s="21"/>
      <c r="H120" s="22"/>
      <c r="I120" s="23"/>
      <c r="J120" s="13" t="str">
        <f t="shared" si="23"/>
        <v xml:space="preserve"> </v>
      </c>
      <c r="K120" s="22"/>
      <c r="L120" s="23"/>
      <c r="M120" s="13" t="str">
        <f t="shared" si="24"/>
        <v xml:space="preserve"> </v>
      </c>
      <c r="N120" s="22"/>
      <c r="O120" s="23"/>
      <c r="P120" s="13" t="str">
        <f t="shared" si="34"/>
        <v xml:space="preserve"> </v>
      </c>
      <c r="Q120" s="22"/>
      <c r="R120" s="23"/>
      <c r="S120" s="13" t="str">
        <f t="shared" si="25"/>
        <v xml:space="preserve"> </v>
      </c>
      <c r="T120" s="22"/>
      <c r="U120" s="23"/>
      <c r="V120" s="13" t="str">
        <f t="shared" si="26"/>
        <v xml:space="preserve"> </v>
      </c>
      <c r="W120" s="22"/>
      <c r="X120" s="23"/>
      <c r="Y120" s="13" t="str">
        <f t="shared" si="27"/>
        <v xml:space="preserve"> </v>
      </c>
      <c r="Z120" s="22"/>
      <c r="AA120" s="23"/>
      <c r="AB120" s="13" t="str">
        <f t="shared" si="28"/>
        <v xml:space="preserve"> </v>
      </c>
      <c r="AC120" s="22"/>
      <c r="AD120" s="23"/>
      <c r="AE120" s="13" t="str">
        <f t="shared" si="29"/>
        <v xml:space="preserve"> </v>
      </c>
      <c r="AF120" s="22"/>
      <c r="AG120" s="23"/>
      <c r="AH120" s="13" t="str">
        <f t="shared" si="30"/>
        <v xml:space="preserve"> </v>
      </c>
      <c r="AI120" s="22"/>
      <c r="AJ120" s="23"/>
      <c r="AK120" s="13" t="str">
        <f t="shared" si="35"/>
        <v xml:space="preserve"> </v>
      </c>
      <c r="AL120" s="22"/>
      <c r="AM120" s="23"/>
      <c r="AN120" s="13" t="str">
        <f t="shared" si="31"/>
        <v xml:space="preserve"> </v>
      </c>
      <c r="AO120" s="22"/>
      <c r="AP120" s="23"/>
      <c r="AQ120" s="13" t="str">
        <f t="shared" si="32"/>
        <v xml:space="preserve"> </v>
      </c>
      <c r="AR120" s="24">
        <f t="shared" si="36"/>
        <v>0</v>
      </c>
      <c r="AS120" s="25">
        <f t="shared" si="37"/>
        <v>0</v>
      </c>
      <c r="AT120" s="16" t="e">
        <f t="shared" si="33"/>
        <v>#DIV/0!</v>
      </c>
    </row>
    <row r="121" spans="1:46" s="4" customFormat="1" ht="20.100000000000001" customHeight="1" x14ac:dyDescent="0.2">
      <c r="A121" s="17"/>
      <c r="B121" s="18">
        <v>112</v>
      </c>
      <c r="C121" s="19"/>
      <c r="D121" s="20"/>
      <c r="E121" s="19"/>
      <c r="F121" s="19"/>
      <c r="G121" s="21"/>
      <c r="H121" s="22"/>
      <c r="I121" s="23"/>
      <c r="J121" s="13" t="str">
        <f t="shared" si="23"/>
        <v xml:space="preserve"> </v>
      </c>
      <c r="K121" s="22"/>
      <c r="L121" s="23"/>
      <c r="M121" s="13" t="str">
        <f t="shared" si="24"/>
        <v xml:space="preserve"> </v>
      </c>
      <c r="N121" s="22"/>
      <c r="O121" s="23"/>
      <c r="P121" s="13" t="str">
        <f t="shared" si="34"/>
        <v xml:space="preserve"> </v>
      </c>
      <c r="Q121" s="22"/>
      <c r="R121" s="23"/>
      <c r="S121" s="13" t="str">
        <f t="shared" si="25"/>
        <v xml:space="preserve"> </v>
      </c>
      <c r="T121" s="22"/>
      <c r="U121" s="23"/>
      <c r="V121" s="13" t="str">
        <f t="shared" si="26"/>
        <v xml:space="preserve"> </v>
      </c>
      <c r="W121" s="22"/>
      <c r="X121" s="23"/>
      <c r="Y121" s="13" t="str">
        <f t="shared" si="27"/>
        <v xml:space="preserve"> </v>
      </c>
      <c r="Z121" s="22"/>
      <c r="AA121" s="23"/>
      <c r="AB121" s="13" t="str">
        <f t="shared" si="28"/>
        <v xml:space="preserve"> </v>
      </c>
      <c r="AC121" s="22"/>
      <c r="AD121" s="23"/>
      <c r="AE121" s="13" t="str">
        <f t="shared" si="29"/>
        <v xml:space="preserve"> </v>
      </c>
      <c r="AF121" s="22"/>
      <c r="AG121" s="23"/>
      <c r="AH121" s="13" t="str">
        <f t="shared" si="30"/>
        <v xml:space="preserve"> </v>
      </c>
      <c r="AI121" s="22"/>
      <c r="AJ121" s="23"/>
      <c r="AK121" s="13" t="str">
        <f t="shared" si="35"/>
        <v xml:space="preserve"> </v>
      </c>
      <c r="AL121" s="22"/>
      <c r="AM121" s="23"/>
      <c r="AN121" s="13" t="str">
        <f t="shared" si="31"/>
        <v xml:space="preserve"> </v>
      </c>
      <c r="AO121" s="22"/>
      <c r="AP121" s="23"/>
      <c r="AQ121" s="13" t="str">
        <f t="shared" si="32"/>
        <v xml:space="preserve"> </v>
      </c>
      <c r="AR121" s="24">
        <f t="shared" si="36"/>
        <v>0</v>
      </c>
      <c r="AS121" s="25">
        <f t="shared" si="37"/>
        <v>0</v>
      </c>
      <c r="AT121" s="16" t="e">
        <f t="shared" si="33"/>
        <v>#DIV/0!</v>
      </c>
    </row>
    <row r="122" spans="1:46" s="4" customFormat="1" ht="20.100000000000001" customHeight="1" x14ac:dyDescent="0.2">
      <c r="A122" s="17"/>
      <c r="B122" s="18">
        <v>113</v>
      </c>
      <c r="C122" s="19"/>
      <c r="D122" s="20"/>
      <c r="E122" s="19"/>
      <c r="F122" s="19"/>
      <c r="G122" s="21"/>
      <c r="H122" s="22"/>
      <c r="I122" s="23"/>
      <c r="J122" s="13" t="str">
        <f t="shared" si="23"/>
        <v xml:space="preserve"> </v>
      </c>
      <c r="K122" s="22"/>
      <c r="L122" s="23"/>
      <c r="M122" s="13" t="str">
        <f t="shared" si="24"/>
        <v xml:space="preserve"> </v>
      </c>
      <c r="N122" s="22"/>
      <c r="O122" s="23"/>
      <c r="P122" s="13" t="str">
        <f t="shared" si="34"/>
        <v xml:space="preserve"> </v>
      </c>
      <c r="Q122" s="22"/>
      <c r="R122" s="23"/>
      <c r="S122" s="13" t="str">
        <f t="shared" si="25"/>
        <v xml:space="preserve"> </v>
      </c>
      <c r="T122" s="22"/>
      <c r="U122" s="23"/>
      <c r="V122" s="13" t="str">
        <f t="shared" si="26"/>
        <v xml:space="preserve"> </v>
      </c>
      <c r="W122" s="22"/>
      <c r="X122" s="23"/>
      <c r="Y122" s="13" t="str">
        <f t="shared" si="27"/>
        <v xml:space="preserve"> </v>
      </c>
      <c r="Z122" s="22"/>
      <c r="AA122" s="23"/>
      <c r="AB122" s="13" t="str">
        <f t="shared" si="28"/>
        <v xml:space="preserve"> </v>
      </c>
      <c r="AC122" s="22"/>
      <c r="AD122" s="23"/>
      <c r="AE122" s="13" t="str">
        <f t="shared" si="29"/>
        <v xml:space="preserve"> </v>
      </c>
      <c r="AF122" s="22"/>
      <c r="AG122" s="23"/>
      <c r="AH122" s="13" t="str">
        <f t="shared" si="30"/>
        <v xml:space="preserve"> </v>
      </c>
      <c r="AI122" s="22"/>
      <c r="AJ122" s="23"/>
      <c r="AK122" s="13" t="str">
        <f t="shared" si="35"/>
        <v xml:space="preserve"> </v>
      </c>
      <c r="AL122" s="22"/>
      <c r="AM122" s="23"/>
      <c r="AN122" s="13" t="str">
        <f t="shared" si="31"/>
        <v xml:space="preserve"> </v>
      </c>
      <c r="AO122" s="22"/>
      <c r="AP122" s="23"/>
      <c r="AQ122" s="13" t="str">
        <f t="shared" si="32"/>
        <v xml:space="preserve"> </v>
      </c>
      <c r="AR122" s="24">
        <f t="shared" si="36"/>
        <v>0</v>
      </c>
      <c r="AS122" s="25">
        <f t="shared" si="37"/>
        <v>0</v>
      </c>
      <c r="AT122" s="16" t="e">
        <f t="shared" si="33"/>
        <v>#DIV/0!</v>
      </c>
    </row>
    <row r="123" spans="1:46" s="4" customFormat="1" ht="20.100000000000001" customHeight="1" x14ac:dyDescent="0.2">
      <c r="A123" s="17"/>
      <c r="B123" s="18">
        <v>114</v>
      </c>
      <c r="C123" s="19"/>
      <c r="D123" s="20"/>
      <c r="E123" s="19"/>
      <c r="F123" s="19"/>
      <c r="G123" s="21"/>
      <c r="H123" s="22"/>
      <c r="I123" s="23"/>
      <c r="J123" s="13" t="str">
        <f t="shared" si="23"/>
        <v xml:space="preserve"> </v>
      </c>
      <c r="K123" s="22"/>
      <c r="L123" s="23"/>
      <c r="M123" s="13" t="str">
        <f t="shared" si="24"/>
        <v xml:space="preserve"> </v>
      </c>
      <c r="N123" s="22"/>
      <c r="O123" s="23"/>
      <c r="P123" s="13" t="str">
        <f t="shared" si="34"/>
        <v xml:space="preserve"> </v>
      </c>
      <c r="Q123" s="22"/>
      <c r="R123" s="23"/>
      <c r="S123" s="13" t="str">
        <f t="shared" si="25"/>
        <v xml:space="preserve"> </v>
      </c>
      <c r="T123" s="22"/>
      <c r="U123" s="23"/>
      <c r="V123" s="13" t="str">
        <f t="shared" si="26"/>
        <v xml:space="preserve"> </v>
      </c>
      <c r="W123" s="22"/>
      <c r="X123" s="23"/>
      <c r="Y123" s="13" t="str">
        <f t="shared" si="27"/>
        <v xml:space="preserve"> </v>
      </c>
      <c r="Z123" s="22"/>
      <c r="AA123" s="23"/>
      <c r="AB123" s="13" t="str">
        <f t="shared" si="28"/>
        <v xml:space="preserve"> </v>
      </c>
      <c r="AC123" s="22"/>
      <c r="AD123" s="23"/>
      <c r="AE123" s="13" t="str">
        <f t="shared" si="29"/>
        <v xml:space="preserve"> </v>
      </c>
      <c r="AF123" s="22"/>
      <c r="AG123" s="23"/>
      <c r="AH123" s="13" t="str">
        <f t="shared" si="30"/>
        <v xml:space="preserve"> </v>
      </c>
      <c r="AI123" s="22"/>
      <c r="AJ123" s="23"/>
      <c r="AK123" s="13" t="str">
        <f t="shared" si="35"/>
        <v xml:space="preserve"> </v>
      </c>
      <c r="AL123" s="22"/>
      <c r="AM123" s="23"/>
      <c r="AN123" s="13" t="str">
        <f t="shared" si="31"/>
        <v xml:space="preserve"> </v>
      </c>
      <c r="AO123" s="22"/>
      <c r="AP123" s="23"/>
      <c r="AQ123" s="13" t="str">
        <f t="shared" si="32"/>
        <v xml:space="preserve"> </v>
      </c>
      <c r="AR123" s="24">
        <f t="shared" si="36"/>
        <v>0</v>
      </c>
      <c r="AS123" s="25">
        <f t="shared" si="37"/>
        <v>0</v>
      </c>
      <c r="AT123" s="16" t="e">
        <f t="shared" si="33"/>
        <v>#DIV/0!</v>
      </c>
    </row>
    <row r="124" spans="1:46" s="4" customFormat="1" ht="20.100000000000001" customHeight="1" x14ac:dyDescent="0.2">
      <c r="A124" s="17"/>
      <c r="B124" s="18">
        <v>115</v>
      </c>
      <c r="C124" s="19"/>
      <c r="D124" s="20"/>
      <c r="E124" s="19"/>
      <c r="F124" s="19"/>
      <c r="G124" s="21"/>
      <c r="H124" s="22"/>
      <c r="I124" s="23"/>
      <c r="J124" s="13" t="str">
        <f t="shared" si="23"/>
        <v xml:space="preserve"> </v>
      </c>
      <c r="K124" s="22"/>
      <c r="L124" s="23"/>
      <c r="M124" s="13" t="str">
        <f t="shared" si="24"/>
        <v xml:space="preserve"> </v>
      </c>
      <c r="N124" s="22"/>
      <c r="O124" s="23"/>
      <c r="P124" s="13" t="str">
        <f t="shared" si="34"/>
        <v xml:space="preserve"> </v>
      </c>
      <c r="Q124" s="22"/>
      <c r="R124" s="23"/>
      <c r="S124" s="13" t="str">
        <f t="shared" si="25"/>
        <v xml:space="preserve"> </v>
      </c>
      <c r="T124" s="22"/>
      <c r="U124" s="23"/>
      <c r="V124" s="13" t="str">
        <f t="shared" si="26"/>
        <v xml:space="preserve"> </v>
      </c>
      <c r="W124" s="22"/>
      <c r="X124" s="23"/>
      <c r="Y124" s="13" t="str">
        <f t="shared" si="27"/>
        <v xml:space="preserve"> </v>
      </c>
      <c r="Z124" s="22"/>
      <c r="AA124" s="23"/>
      <c r="AB124" s="13" t="str">
        <f t="shared" si="28"/>
        <v xml:space="preserve"> </v>
      </c>
      <c r="AC124" s="22"/>
      <c r="AD124" s="23"/>
      <c r="AE124" s="13" t="str">
        <f t="shared" si="29"/>
        <v xml:space="preserve"> </v>
      </c>
      <c r="AF124" s="22"/>
      <c r="AG124" s="23"/>
      <c r="AH124" s="13" t="str">
        <f t="shared" si="30"/>
        <v xml:space="preserve"> </v>
      </c>
      <c r="AI124" s="22"/>
      <c r="AJ124" s="23"/>
      <c r="AK124" s="13" t="str">
        <f t="shared" si="35"/>
        <v xml:space="preserve"> </v>
      </c>
      <c r="AL124" s="22"/>
      <c r="AM124" s="23"/>
      <c r="AN124" s="13" t="str">
        <f t="shared" si="31"/>
        <v xml:space="preserve"> </v>
      </c>
      <c r="AO124" s="22"/>
      <c r="AP124" s="23"/>
      <c r="AQ124" s="13" t="str">
        <f t="shared" si="32"/>
        <v xml:space="preserve"> </v>
      </c>
      <c r="AR124" s="24">
        <f t="shared" si="36"/>
        <v>0</v>
      </c>
      <c r="AS124" s="25">
        <f t="shared" si="37"/>
        <v>0</v>
      </c>
      <c r="AT124" s="16" t="e">
        <f t="shared" si="33"/>
        <v>#DIV/0!</v>
      </c>
    </row>
    <row r="125" spans="1:46" s="4" customFormat="1" ht="20.100000000000001" customHeight="1" x14ac:dyDescent="0.2">
      <c r="A125" s="17"/>
      <c r="B125" s="18">
        <v>116</v>
      </c>
      <c r="C125" s="19"/>
      <c r="D125" s="20"/>
      <c r="E125" s="19"/>
      <c r="F125" s="19"/>
      <c r="G125" s="21"/>
      <c r="H125" s="22"/>
      <c r="I125" s="23"/>
      <c r="J125" s="13" t="str">
        <f t="shared" si="23"/>
        <v xml:space="preserve"> </v>
      </c>
      <c r="K125" s="22"/>
      <c r="L125" s="23"/>
      <c r="M125" s="13" t="str">
        <f t="shared" si="24"/>
        <v xml:space="preserve"> </v>
      </c>
      <c r="N125" s="22"/>
      <c r="O125" s="23"/>
      <c r="P125" s="13" t="str">
        <f t="shared" si="34"/>
        <v xml:space="preserve"> </v>
      </c>
      <c r="Q125" s="22"/>
      <c r="R125" s="23"/>
      <c r="S125" s="13" t="str">
        <f t="shared" si="25"/>
        <v xml:space="preserve"> </v>
      </c>
      <c r="T125" s="22"/>
      <c r="U125" s="23"/>
      <c r="V125" s="13" t="str">
        <f t="shared" si="26"/>
        <v xml:space="preserve"> </v>
      </c>
      <c r="W125" s="22"/>
      <c r="X125" s="23"/>
      <c r="Y125" s="13" t="str">
        <f t="shared" si="27"/>
        <v xml:space="preserve"> </v>
      </c>
      <c r="Z125" s="22"/>
      <c r="AA125" s="23"/>
      <c r="AB125" s="13" t="str">
        <f t="shared" si="28"/>
        <v xml:space="preserve"> </v>
      </c>
      <c r="AC125" s="22"/>
      <c r="AD125" s="23"/>
      <c r="AE125" s="13" t="str">
        <f t="shared" si="29"/>
        <v xml:space="preserve"> </v>
      </c>
      <c r="AF125" s="22"/>
      <c r="AG125" s="23"/>
      <c r="AH125" s="13" t="str">
        <f t="shared" si="30"/>
        <v xml:space="preserve"> </v>
      </c>
      <c r="AI125" s="22"/>
      <c r="AJ125" s="23"/>
      <c r="AK125" s="13" t="str">
        <f t="shared" si="35"/>
        <v xml:space="preserve"> </v>
      </c>
      <c r="AL125" s="22"/>
      <c r="AM125" s="23"/>
      <c r="AN125" s="13" t="str">
        <f t="shared" si="31"/>
        <v xml:space="preserve"> </v>
      </c>
      <c r="AO125" s="22"/>
      <c r="AP125" s="23"/>
      <c r="AQ125" s="13" t="str">
        <f t="shared" si="32"/>
        <v xml:space="preserve"> </v>
      </c>
      <c r="AR125" s="24">
        <f t="shared" si="36"/>
        <v>0</v>
      </c>
      <c r="AS125" s="25">
        <f t="shared" si="37"/>
        <v>0</v>
      </c>
      <c r="AT125" s="16" t="e">
        <f t="shared" si="33"/>
        <v>#DIV/0!</v>
      </c>
    </row>
    <row r="126" spans="1:46" s="4" customFormat="1" ht="20.100000000000001" customHeight="1" x14ac:dyDescent="0.2">
      <c r="A126" s="17"/>
      <c r="B126" s="18">
        <v>117</v>
      </c>
      <c r="C126" s="19"/>
      <c r="D126" s="20"/>
      <c r="E126" s="19"/>
      <c r="F126" s="19"/>
      <c r="G126" s="21"/>
      <c r="H126" s="22"/>
      <c r="I126" s="23"/>
      <c r="J126" s="13" t="str">
        <f t="shared" si="23"/>
        <v xml:space="preserve"> </v>
      </c>
      <c r="K126" s="22"/>
      <c r="L126" s="23"/>
      <c r="M126" s="13" t="str">
        <f t="shared" si="24"/>
        <v xml:space="preserve"> </v>
      </c>
      <c r="N126" s="22"/>
      <c r="O126" s="23"/>
      <c r="P126" s="13" t="str">
        <f t="shared" si="34"/>
        <v xml:space="preserve"> </v>
      </c>
      <c r="Q126" s="22"/>
      <c r="R126" s="23"/>
      <c r="S126" s="13" t="str">
        <f t="shared" si="25"/>
        <v xml:space="preserve"> </v>
      </c>
      <c r="T126" s="22"/>
      <c r="U126" s="23"/>
      <c r="V126" s="13" t="str">
        <f t="shared" si="26"/>
        <v xml:space="preserve"> </v>
      </c>
      <c r="W126" s="22"/>
      <c r="X126" s="23"/>
      <c r="Y126" s="13" t="str">
        <f t="shared" si="27"/>
        <v xml:space="preserve"> </v>
      </c>
      <c r="Z126" s="22"/>
      <c r="AA126" s="23"/>
      <c r="AB126" s="13" t="str">
        <f t="shared" si="28"/>
        <v xml:space="preserve"> </v>
      </c>
      <c r="AC126" s="22"/>
      <c r="AD126" s="23"/>
      <c r="AE126" s="13" t="str">
        <f t="shared" si="29"/>
        <v xml:space="preserve"> </v>
      </c>
      <c r="AF126" s="22"/>
      <c r="AG126" s="23"/>
      <c r="AH126" s="13" t="str">
        <f t="shared" si="30"/>
        <v xml:space="preserve"> </v>
      </c>
      <c r="AI126" s="22"/>
      <c r="AJ126" s="23"/>
      <c r="AK126" s="13" t="str">
        <f t="shared" si="35"/>
        <v xml:space="preserve"> </v>
      </c>
      <c r="AL126" s="22"/>
      <c r="AM126" s="23"/>
      <c r="AN126" s="13" t="str">
        <f t="shared" si="31"/>
        <v xml:space="preserve"> </v>
      </c>
      <c r="AO126" s="22"/>
      <c r="AP126" s="23"/>
      <c r="AQ126" s="13" t="str">
        <f t="shared" si="32"/>
        <v xml:space="preserve"> </v>
      </c>
      <c r="AR126" s="24">
        <f t="shared" si="36"/>
        <v>0</v>
      </c>
      <c r="AS126" s="25">
        <f t="shared" si="37"/>
        <v>0</v>
      </c>
      <c r="AT126" s="16" t="e">
        <f t="shared" si="33"/>
        <v>#DIV/0!</v>
      </c>
    </row>
    <row r="127" spans="1:46" s="4" customFormat="1" ht="20.100000000000001" customHeight="1" x14ac:dyDescent="0.2">
      <c r="A127" s="17"/>
      <c r="B127" s="18">
        <v>118</v>
      </c>
      <c r="C127" s="19"/>
      <c r="D127" s="20"/>
      <c r="E127" s="19"/>
      <c r="F127" s="19"/>
      <c r="G127" s="21"/>
      <c r="H127" s="22"/>
      <c r="I127" s="23"/>
      <c r="J127" s="13" t="str">
        <f t="shared" si="23"/>
        <v xml:space="preserve"> </v>
      </c>
      <c r="K127" s="22"/>
      <c r="L127" s="23"/>
      <c r="M127" s="13" t="str">
        <f t="shared" si="24"/>
        <v xml:space="preserve"> </v>
      </c>
      <c r="N127" s="22"/>
      <c r="O127" s="23"/>
      <c r="P127" s="13" t="str">
        <f t="shared" si="34"/>
        <v xml:space="preserve"> </v>
      </c>
      <c r="Q127" s="22"/>
      <c r="R127" s="23"/>
      <c r="S127" s="13" t="str">
        <f t="shared" si="25"/>
        <v xml:space="preserve"> </v>
      </c>
      <c r="T127" s="22"/>
      <c r="U127" s="23"/>
      <c r="V127" s="13" t="str">
        <f t="shared" si="26"/>
        <v xml:space="preserve"> </v>
      </c>
      <c r="W127" s="22"/>
      <c r="X127" s="23"/>
      <c r="Y127" s="13" t="str">
        <f t="shared" si="27"/>
        <v xml:space="preserve"> </v>
      </c>
      <c r="Z127" s="22"/>
      <c r="AA127" s="23"/>
      <c r="AB127" s="13" t="str">
        <f t="shared" si="28"/>
        <v xml:space="preserve"> </v>
      </c>
      <c r="AC127" s="22"/>
      <c r="AD127" s="23"/>
      <c r="AE127" s="13" t="str">
        <f t="shared" si="29"/>
        <v xml:space="preserve"> </v>
      </c>
      <c r="AF127" s="22"/>
      <c r="AG127" s="23"/>
      <c r="AH127" s="13" t="str">
        <f t="shared" si="30"/>
        <v xml:space="preserve"> </v>
      </c>
      <c r="AI127" s="22"/>
      <c r="AJ127" s="23"/>
      <c r="AK127" s="13" t="str">
        <f t="shared" si="35"/>
        <v xml:space="preserve"> </v>
      </c>
      <c r="AL127" s="22"/>
      <c r="AM127" s="23"/>
      <c r="AN127" s="13" t="str">
        <f t="shared" si="31"/>
        <v xml:space="preserve"> </v>
      </c>
      <c r="AO127" s="22"/>
      <c r="AP127" s="23"/>
      <c r="AQ127" s="13" t="str">
        <f t="shared" si="32"/>
        <v xml:space="preserve"> </v>
      </c>
      <c r="AR127" s="24">
        <f t="shared" si="36"/>
        <v>0</v>
      </c>
      <c r="AS127" s="25">
        <f t="shared" si="37"/>
        <v>0</v>
      </c>
      <c r="AT127" s="16" t="e">
        <f t="shared" si="33"/>
        <v>#DIV/0!</v>
      </c>
    </row>
    <row r="128" spans="1:46" s="4" customFormat="1" ht="20.100000000000001" customHeight="1" x14ac:dyDescent="0.2">
      <c r="A128" s="17"/>
      <c r="B128" s="18">
        <v>119</v>
      </c>
      <c r="C128" s="19"/>
      <c r="D128" s="20"/>
      <c r="E128" s="19"/>
      <c r="F128" s="19"/>
      <c r="G128" s="21"/>
      <c r="H128" s="22"/>
      <c r="I128" s="23"/>
      <c r="J128" s="13" t="str">
        <f t="shared" si="23"/>
        <v xml:space="preserve"> </v>
      </c>
      <c r="K128" s="22"/>
      <c r="L128" s="23"/>
      <c r="M128" s="13" t="str">
        <f t="shared" si="24"/>
        <v xml:space="preserve"> </v>
      </c>
      <c r="N128" s="22"/>
      <c r="O128" s="23"/>
      <c r="P128" s="13" t="str">
        <f t="shared" si="34"/>
        <v xml:space="preserve"> </v>
      </c>
      <c r="Q128" s="22"/>
      <c r="R128" s="23"/>
      <c r="S128" s="13" t="str">
        <f t="shared" si="25"/>
        <v xml:space="preserve"> </v>
      </c>
      <c r="T128" s="22"/>
      <c r="U128" s="23"/>
      <c r="V128" s="13" t="str">
        <f t="shared" si="26"/>
        <v xml:space="preserve"> </v>
      </c>
      <c r="W128" s="22"/>
      <c r="X128" s="23"/>
      <c r="Y128" s="13" t="str">
        <f t="shared" si="27"/>
        <v xml:space="preserve"> </v>
      </c>
      <c r="Z128" s="22"/>
      <c r="AA128" s="23"/>
      <c r="AB128" s="13" t="str">
        <f t="shared" si="28"/>
        <v xml:space="preserve"> </v>
      </c>
      <c r="AC128" s="22"/>
      <c r="AD128" s="23"/>
      <c r="AE128" s="13" t="str">
        <f t="shared" si="29"/>
        <v xml:space="preserve"> </v>
      </c>
      <c r="AF128" s="22"/>
      <c r="AG128" s="23"/>
      <c r="AH128" s="13" t="str">
        <f t="shared" si="30"/>
        <v xml:space="preserve"> </v>
      </c>
      <c r="AI128" s="22"/>
      <c r="AJ128" s="23"/>
      <c r="AK128" s="13" t="str">
        <f t="shared" si="35"/>
        <v xml:space="preserve"> </v>
      </c>
      <c r="AL128" s="22"/>
      <c r="AM128" s="23"/>
      <c r="AN128" s="13" t="str">
        <f t="shared" si="31"/>
        <v xml:space="preserve"> </v>
      </c>
      <c r="AO128" s="22"/>
      <c r="AP128" s="23"/>
      <c r="AQ128" s="13" t="str">
        <f t="shared" si="32"/>
        <v xml:space="preserve"> </v>
      </c>
      <c r="AR128" s="24">
        <f t="shared" si="36"/>
        <v>0</v>
      </c>
      <c r="AS128" s="25">
        <f t="shared" si="37"/>
        <v>0</v>
      </c>
      <c r="AT128" s="16" t="e">
        <f t="shared" si="33"/>
        <v>#DIV/0!</v>
      </c>
    </row>
    <row r="129" spans="1:46" s="4" customFormat="1" ht="20.100000000000001" customHeight="1" x14ac:dyDescent="0.2">
      <c r="A129" s="17"/>
      <c r="B129" s="18">
        <v>120</v>
      </c>
      <c r="C129" s="19"/>
      <c r="D129" s="20"/>
      <c r="E129" s="19"/>
      <c r="F129" s="19"/>
      <c r="G129" s="21"/>
      <c r="H129" s="22"/>
      <c r="I129" s="23"/>
      <c r="J129" s="13" t="str">
        <f t="shared" si="23"/>
        <v xml:space="preserve"> </v>
      </c>
      <c r="K129" s="22"/>
      <c r="L129" s="23"/>
      <c r="M129" s="13" t="str">
        <f t="shared" si="24"/>
        <v xml:space="preserve"> </v>
      </c>
      <c r="N129" s="22"/>
      <c r="O129" s="23"/>
      <c r="P129" s="13" t="str">
        <f t="shared" si="34"/>
        <v xml:space="preserve"> </v>
      </c>
      <c r="Q129" s="22"/>
      <c r="R129" s="23"/>
      <c r="S129" s="13" t="str">
        <f t="shared" si="25"/>
        <v xml:space="preserve"> </v>
      </c>
      <c r="T129" s="22"/>
      <c r="U129" s="23"/>
      <c r="V129" s="13" t="str">
        <f t="shared" si="26"/>
        <v xml:space="preserve"> </v>
      </c>
      <c r="W129" s="22"/>
      <c r="X129" s="23"/>
      <c r="Y129" s="13" t="str">
        <f t="shared" si="27"/>
        <v xml:space="preserve"> </v>
      </c>
      <c r="Z129" s="22"/>
      <c r="AA129" s="23"/>
      <c r="AB129" s="13" t="str">
        <f t="shared" si="28"/>
        <v xml:space="preserve"> </v>
      </c>
      <c r="AC129" s="22"/>
      <c r="AD129" s="23"/>
      <c r="AE129" s="13" t="str">
        <f t="shared" si="29"/>
        <v xml:space="preserve"> </v>
      </c>
      <c r="AF129" s="22"/>
      <c r="AG129" s="23"/>
      <c r="AH129" s="13" t="str">
        <f t="shared" si="30"/>
        <v xml:space="preserve"> </v>
      </c>
      <c r="AI129" s="22"/>
      <c r="AJ129" s="23"/>
      <c r="AK129" s="13" t="str">
        <f t="shared" si="35"/>
        <v xml:space="preserve"> </v>
      </c>
      <c r="AL129" s="22"/>
      <c r="AM129" s="23"/>
      <c r="AN129" s="13" t="str">
        <f t="shared" si="31"/>
        <v xml:space="preserve"> </v>
      </c>
      <c r="AO129" s="22"/>
      <c r="AP129" s="23"/>
      <c r="AQ129" s="13" t="str">
        <f t="shared" si="32"/>
        <v xml:space="preserve"> </v>
      </c>
      <c r="AR129" s="24">
        <f t="shared" si="36"/>
        <v>0</v>
      </c>
      <c r="AS129" s="25">
        <f t="shared" si="37"/>
        <v>0</v>
      </c>
      <c r="AT129" s="16" t="e">
        <f t="shared" si="33"/>
        <v>#DIV/0!</v>
      </c>
    </row>
    <row r="130" spans="1:46" s="4" customFormat="1" ht="20.100000000000001" customHeight="1" x14ac:dyDescent="0.2">
      <c r="A130" s="17"/>
      <c r="B130" s="18">
        <v>121</v>
      </c>
      <c r="C130" s="19"/>
      <c r="D130" s="20"/>
      <c r="E130" s="19"/>
      <c r="F130" s="19"/>
      <c r="G130" s="21"/>
      <c r="H130" s="22"/>
      <c r="I130" s="23"/>
      <c r="J130" s="13" t="str">
        <f t="shared" si="23"/>
        <v xml:space="preserve"> </v>
      </c>
      <c r="K130" s="22"/>
      <c r="L130" s="23"/>
      <c r="M130" s="13" t="str">
        <f t="shared" si="24"/>
        <v xml:space="preserve"> </v>
      </c>
      <c r="N130" s="22"/>
      <c r="O130" s="23"/>
      <c r="P130" s="13" t="str">
        <f t="shared" si="34"/>
        <v xml:space="preserve"> </v>
      </c>
      <c r="Q130" s="22"/>
      <c r="R130" s="23"/>
      <c r="S130" s="13" t="str">
        <f t="shared" si="25"/>
        <v xml:space="preserve"> </v>
      </c>
      <c r="T130" s="22"/>
      <c r="U130" s="23"/>
      <c r="V130" s="13" t="str">
        <f t="shared" si="26"/>
        <v xml:space="preserve"> </v>
      </c>
      <c r="W130" s="22"/>
      <c r="X130" s="23"/>
      <c r="Y130" s="13" t="str">
        <f t="shared" si="27"/>
        <v xml:space="preserve"> </v>
      </c>
      <c r="Z130" s="22"/>
      <c r="AA130" s="23"/>
      <c r="AB130" s="13" t="str">
        <f t="shared" si="28"/>
        <v xml:space="preserve"> </v>
      </c>
      <c r="AC130" s="22"/>
      <c r="AD130" s="23"/>
      <c r="AE130" s="13" t="str">
        <f t="shared" si="29"/>
        <v xml:space="preserve"> </v>
      </c>
      <c r="AF130" s="22"/>
      <c r="AG130" s="23"/>
      <c r="AH130" s="13" t="str">
        <f t="shared" si="30"/>
        <v xml:space="preserve"> </v>
      </c>
      <c r="AI130" s="22"/>
      <c r="AJ130" s="23"/>
      <c r="AK130" s="13" t="str">
        <f t="shared" si="35"/>
        <v xml:space="preserve"> </v>
      </c>
      <c r="AL130" s="22"/>
      <c r="AM130" s="23"/>
      <c r="AN130" s="13" t="str">
        <f t="shared" si="31"/>
        <v xml:space="preserve"> </v>
      </c>
      <c r="AO130" s="22"/>
      <c r="AP130" s="23"/>
      <c r="AQ130" s="13" t="str">
        <f t="shared" si="32"/>
        <v xml:space="preserve"> </v>
      </c>
      <c r="AR130" s="24">
        <f t="shared" si="36"/>
        <v>0</v>
      </c>
      <c r="AS130" s="25">
        <f t="shared" si="37"/>
        <v>0</v>
      </c>
      <c r="AT130" s="16" t="e">
        <f t="shared" si="33"/>
        <v>#DIV/0!</v>
      </c>
    </row>
    <row r="131" spans="1:46" s="4" customFormat="1" ht="20.100000000000001" customHeight="1" x14ac:dyDescent="0.2">
      <c r="A131" s="17"/>
      <c r="B131" s="18">
        <v>122</v>
      </c>
      <c r="C131" s="19"/>
      <c r="D131" s="20"/>
      <c r="E131" s="19"/>
      <c r="F131" s="19"/>
      <c r="G131" s="21"/>
      <c r="H131" s="22"/>
      <c r="I131" s="23"/>
      <c r="J131" s="13" t="str">
        <f t="shared" si="23"/>
        <v xml:space="preserve"> </v>
      </c>
      <c r="K131" s="22"/>
      <c r="L131" s="23"/>
      <c r="M131" s="13" t="str">
        <f t="shared" si="24"/>
        <v xml:space="preserve"> </v>
      </c>
      <c r="N131" s="22"/>
      <c r="O131" s="23"/>
      <c r="P131" s="13" t="str">
        <f t="shared" si="34"/>
        <v xml:space="preserve"> </v>
      </c>
      <c r="Q131" s="22"/>
      <c r="R131" s="23"/>
      <c r="S131" s="13" t="str">
        <f t="shared" si="25"/>
        <v xml:space="preserve"> </v>
      </c>
      <c r="T131" s="22"/>
      <c r="U131" s="23"/>
      <c r="V131" s="13" t="str">
        <f t="shared" si="26"/>
        <v xml:space="preserve"> </v>
      </c>
      <c r="W131" s="22"/>
      <c r="X131" s="23"/>
      <c r="Y131" s="13" t="str">
        <f t="shared" si="27"/>
        <v xml:space="preserve"> </v>
      </c>
      <c r="Z131" s="22"/>
      <c r="AA131" s="23"/>
      <c r="AB131" s="13" t="str">
        <f t="shared" si="28"/>
        <v xml:space="preserve"> </v>
      </c>
      <c r="AC131" s="22"/>
      <c r="AD131" s="23"/>
      <c r="AE131" s="13" t="str">
        <f t="shared" si="29"/>
        <v xml:space="preserve"> </v>
      </c>
      <c r="AF131" s="22"/>
      <c r="AG131" s="23"/>
      <c r="AH131" s="13" t="str">
        <f t="shared" si="30"/>
        <v xml:space="preserve"> </v>
      </c>
      <c r="AI131" s="22"/>
      <c r="AJ131" s="23"/>
      <c r="AK131" s="13" t="str">
        <f t="shared" si="35"/>
        <v xml:space="preserve"> </v>
      </c>
      <c r="AL131" s="22"/>
      <c r="AM131" s="23"/>
      <c r="AN131" s="13" t="str">
        <f t="shared" si="31"/>
        <v xml:space="preserve"> </v>
      </c>
      <c r="AO131" s="22"/>
      <c r="AP131" s="23"/>
      <c r="AQ131" s="13" t="str">
        <f t="shared" si="32"/>
        <v xml:space="preserve"> </v>
      </c>
      <c r="AR131" s="24">
        <f t="shared" si="36"/>
        <v>0</v>
      </c>
      <c r="AS131" s="25">
        <f t="shared" si="37"/>
        <v>0</v>
      </c>
      <c r="AT131" s="16" t="e">
        <f t="shared" si="33"/>
        <v>#DIV/0!</v>
      </c>
    </row>
    <row r="132" spans="1:46" s="4" customFormat="1" ht="20.100000000000001" customHeight="1" x14ac:dyDescent="0.2">
      <c r="A132" s="17"/>
      <c r="B132" s="18">
        <v>123</v>
      </c>
      <c r="C132" s="19"/>
      <c r="D132" s="20"/>
      <c r="E132" s="19"/>
      <c r="F132" s="19"/>
      <c r="G132" s="21"/>
      <c r="H132" s="22"/>
      <c r="I132" s="23"/>
      <c r="J132" s="13" t="str">
        <f t="shared" si="23"/>
        <v xml:space="preserve"> </v>
      </c>
      <c r="K132" s="22"/>
      <c r="L132" s="23"/>
      <c r="M132" s="13" t="str">
        <f t="shared" si="24"/>
        <v xml:space="preserve"> </v>
      </c>
      <c r="N132" s="22"/>
      <c r="O132" s="23"/>
      <c r="P132" s="13" t="str">
        <f t="shared" si="34"/>
        <v xml:space="preserve"> </v>
      </c>
      <c r="Q132" s="22"/>
      <c r="R132" s="23"/>
      <c r="S132" s="13" t="str">
        <f t="shared" si="25"/>
        <v xml:space="preserve"> </v>
      </c>
      <c r="T132" s="22"/>
      <c r="U132" s="23"/>
      <c r="V132" s="13" t="str">
        <f t="shared" si="26"/>
        <v xml:space="preserve"> </v>
      </c>
      <c r="W132" s="22"/>
      <c r="X132" s="23"/>
      <c r="Y132" s="13" t="str">
        <f t="shared" si="27"/>
        <v xml:space="preserve"> </v>
      </c>
      <c r="Z132" s="22"/>
      <c r="AA132" s="23"/>
      <c r="AB132" s="13" t="str">
        <f t="shared" si="28"/>
        <v xml:space="preserve"> </v>
      </c>
      <c r="AC132" s="22"/>
      <c r="AD132" s="23"/>
      <c r="AE132" s="13" t="str">
        <f t="shared" si="29"/>
        <v xml:space="preserve"> </v>
      </c>
      <c r="AF132" s="22"/>
      <c r="AG132" s="23"/>
      <c r="AH132" s="13" t="str">
        <f t="shared" si="30"/>
        <v xml:space="preserve"> </v>
      </c>
      <c r="AI132" s="22"/>
      <c r="AJ132" s="23"/>
      <c r="AK132" s="13" t="str">
        <f t="shared" si="35"/>
        <v xml:space="preserve"> </v>
      </c>
      <c r="AL132" s="22"/>
      <c r="AM132" s="23"/>
      <c r="AN132" s="13" t="str">
        <f t="shared" si="31"/>
        <v xml:space="preserve"> </v>
      </c>
      <c r="AO132" s="22"/>
      <c r="AP132" s="23"/>
      <c r="AQ132" s="13" t="str">
        <f t="shared" si="32"/>
        <v xml:space="preserve"> </v>
      </c>
      <c r="AR132" s="24">
        <f t="shared" si="36"/>
        <v>0</v>
      </c>
      <c r="AS132" s="25">
        <f t="shared" si="37"/>
        <v>0</v>
      </c>
      <c r="AT132" s="16" t="e">
        <f t="shared" si="33"/>
        <v>#DIV/0!</v>
      </c>
    </row>
    <row r="133" spans="1:46" s="4" customFormat="1" ht="20.100000000000001" customHeight="1" x14ac:dyDescent="0.2">
      <c r="A133" s="17"/>
      <c r="B133" s="18">
        <v>124</v>
      </c>
      <c r="C133" s="19"/>
      <c r="D133" s="20"/>
      <c r="E133" s="19"/>
      <c r="F133" s="19"/>
      <c r="G133" s="21"/>
      <c r="H133" s="22"/>
      <c r="I133" s="23"/>
      <c r="J133" s="13" t="str">
        <f t="shared" si="23"/>
        <v xml:space="preserve"> </v>
      </c>
      <c r="K133" s="22"/>
      <c r="L133" s="23"/>
      <c r="M133" s="13" t="str">
        <f t="shared" si="24"/>
        <v xml:space="preserve"> </v>
      </c>
      <c r="N133" s="22"/>
      <c r="O133" s="23"/>
      <c r="P133" s="13" t="str">
        <f t="shared" si="34"/>
        <v xml:space="preserve"> </v>
      </c>
      <c r="Q133" s="22"/>
      <c r="R133" s="23"/>
      <c r="S133" s="13" t="str">
        <f t="shared" si="25"/>
        <v xml:space="preserve"> </v>
      </c>
      <c r="T133" s="22"/>
      <c r="U133" s="23"/>
      <c r="V133" s="13" t="str">
        <f t="shared" si="26"/>
        <v xml:space="preserve"> </v>
      </c>
      <c r="W133" s="22"/>
      <c r="X133" s="23"/>
      <c r="Y133" s="13" t="str">
        <f t="shared" si="27"/>
        <v xml:space="preserve"> </v>
      </c>
      <c r="Z133" s="22"/>
      <c r="AA133" s="23"/>
      <c r="AB133" s="13" t="str">
        <f t="shared" si="28"/>
        <v xml:space="preserve"> </v>
      </c>
      <c r="AC133" s="22"/>
      <c r="AD133" s="23"/>
      <c r="AE133" s="13" t="str">
        <f t="shared" si="29"/>
        <v xml:space="preserve"> </v>
      </c>
      <c r="AF133" s="22"/>
      <c r="AG133" s="23"/>
      <c r="AH133" s="13" t="str">
        <f t="shared" si="30"/>
        <v xml:space="preserve"> </v>
      </c>
      <c r="AI133" s="22"/>
      <c r="AJ133" s="23"/>
      <c r="AK133" s="13" t="str">
        <f t="shared" si="35"/>
        <v xml:space="preserve"> </v>
      </c>
      <c r="AL133" s="22"/>
      <c r="AM133" s="23"/>
      <c r="AN133" s="13" t="str">
        <f t="shared" si="31"/>
        <v xml:space="preserve"> </v>
      </c>
      <c r="AO133" s="22"/>
      <c r="AP133" s="23"/>
      <c r="AQ133" s="13" t="str">
        <f t="shared" si="32"/>
        <v xml:space="preserve"> </v>
      </c>
      <c r="AR133" s="24">
        <f t="shared" si="36"/>
        <v>0</v>
      </c>
      <c r="AS133" s="25">
        <f t="shared" si="37"/>
        <v>0</v>
      </c>
      <c r="AT133" s="16" t="e">
        <f t="shared" si="33"/>
        <v>#DIV/0!</v>
      </c>
    </row>
    <row r="134" spans="1:46" s="4" customFormat="1" ht="20.100000000000001" customHeight="1" x14ac:dyDescent="0.2">
      <c r="A134" s="17"/>
      <c r="B134" s="18">
        <v>125</v>
      </c>
      <c r="C134" s="19"/>
      <c r="D134" s="20"/>
      <c r="E134" s="19"/>
      <c r="F134" s="19"/>
      <c r="G134" s="21"/>
      <c r="H134" s="22"/>
      <c r="I134" s="23"/>
      <c r="J134" s="13" t="str">
        <f t="shared" si="23"/>
        <v xml:space="preserve"> </v>
      </c>
      <c r="K134" s="22"/>
      <c r="L134" s="23"/>
      <c r="M134" s="13" t="str">
        <f t="shared" si="24"/>
        <v xml:space="preserve"> </v>
      </c>
      <c r="N134" s="22"/>
      <c r="O134" s="23"/>
      <c r="P134" s="13" t="str">
        <f t="shared" si="34"/>
        <v xml:space="preserve"> </v>
      </c>
      <c r="Q134" s="22"/>
      <c r="R134" s="23"/>
      <c r="S134" s="13" t="str">
        <f t="shared" si="25"/>
        <v xml:space="preserve"> </v>
      </c>
      <c r="T134" s="22"/>
      <c r="U134" s="23"/>
      <c r="V134" s="13" t="str">
        <f t="shared" si="26"/>
        <v xml:space="preserve"> </v>
      </c>
      <c r="W134" s="22"/>
      <c r="X134" s="23"/>
      <c r="Y134" s="13" t="str">
        <f t="shared" si="27"/>
        <v xml:space="preserve"> </v>
      </c>
      <c r="Z134" s="22"/>
      <c r="AA134" s="23"/>
      <c r="AB134" s="13" t="str">
        <f t="shared" si="28"/>
        <v xml:space="preserve"> </v>
      </c>
      <c r="AC134" s="22"/>
      <c r="AD134" s="23"/>
      <c r="AE134" s="13" t="str">
        <f t="shared" si="29"/>
        <v xml:space="preserve"> </v>
      </c>
      <c r="AF134" s="22"/>
      <c r="AG134" s="23"/>
      <c r="AH134" s="13" t="str">
        <f t="shared" si="30"/>
        <v xml:space="preserve"> </v>
      </c>
      <c r="AI134" s="22"/>
      <c r="AJ134" s="23"/>
      <c r="AK134" s="13" t="str">
        <f t="shared" si="35"/>
        <v xml:space="preserve"> </v>
      </c>
      <c r="AL134" s="22"/>
      <c r="AM134" s="23"/>
      <c r="AN134" s="13" t="str">
        <f t="shared" si="31"/>
        <v xml:space="preserve"> </v>
      </c>
      <c r="AO134" s="22"/>
      <c r="AP134" s="23"/>
      <c r="AQ134" s="13" t="str">
        <f t="shared" si="32"/>
        <v xml:space="preserve"> </v>
      </c>
      <c r="AR134" s="24">
        <f t="shared" si="36"/>
        <v>0</v>
      </c>
      <c r="AS134" s="25">
        <f t="shared" si="37"/>
        <v>0</v>
      </c>
      <c r="AT134" s="16" t="e">
        <f t="shared" si="33"/>
        <v>#DIV/0!</v>
      </c>
    </row>
    <row r="135" spans="1:46" s="4" customFormat="1" ht="20.100000000000001" customHeight="1" x14ac:dyDescent="0.2">
      <c r="A135" s="17"/>
      <c r="B135" s="18">
        <v>126</v>
      </c>
      <c r="C135" s="19"/>
      <c r="D135" s="20"/>
      <c r="E135" s="19"/>
      <c r="F135" s="19"/>
      <c r="G135" s="21"/>
      <c r="H135" s="22"/>
      <c r="I135" s="23"/>
      <c r="J135" s="13" t="str">
        <f t="shared" si="23"/>
        <v xml:space="preserve"> </v>
      </c>
      <c r="K135" s="22"/>
      <c r="L135" s="23"/>
      <c r="M135" s="13" t="str">
        <f t="shared" si="24"/>
        <v xml:space="preserve"> </v>
      </c>
      <c r="N135" s="22"/>
      <c r="O135" s="23"/>
      <c r="P135" s="13" t="str">
        <f t="shared" si="34"/>
        <v xml:space="preserve"> </v>
      </c>
      <c r="Q135" s="22"/>
      <c r="R135" s="23"/>
      <c r="S135" s="13" t="str">
        <f t="shared" si="25"/>
        <v xml:space="preserve"> </v>
      </c>
      <c r="T135" s="22"/>
      <c r="U135" s="23"/>
      <c r="V135" s="13" t="str">
        <f t="shared" si="26"/>
        <v xml:space="preserve"> </v>
      </c>
      <c r="W135" s="22"/>
      <c r="X135" s="23"/>
      <c r="Y135" s="13" t="str">
        <f t="shared" si="27"/>
        <v xml:space="preserve"> </v>
      </c>
      <c r="Z135" s="22"/>
      <c r="AA135" s="23"/>
      <c r="AB135" s="13" t="str">
        <f t="shared" si="28"/>
        <v xml:space="preserve"> </v>
      </c>
      <c r="AC135" s="22"/>
      <c r="AD135" s="23"/>
      <c r="AE135" s="13" t="str">
        <f t="shared" si="29"/>
        <v xml:space="preserve"> </v>
      </c>
      <c r="AF135" s="22"/>
      <c r="AG135" s="23"/>
      <c r="AH135" s="13" t="str">
        <f t="shared" si="30"/>
        <v xml:space="preserve"> </v>
      </c>
      <c r="AI135" s="22"/>
      <c r="AJ135" s="23"/>
      <c r="AK135" s="13" t="str">
        <f t="shared" si="35"/>
        <v xml:space="preserve"> </v>
      </c>
      <c r="AL135" s="22"/>
      <c r="AM135" s="23"/>
      <c r="AN135" s="13" t="str">
        <f t="shared" si="31"/>
        <v xml:space="preserve"> </v>
      </c>
      <c r="AO135" s="22"/>
      <c r="AP135" s="23"/>
      <c r="AQ135" s="13" t="str">
        <f t="shared" si="32"/>
        <v xml:space="preserve"> </v>
      </c>
      <c r="AR135" s="24">
        <f t="shared" si="36"/>
        <v>0</v>
      </c>
      <c r="AS135" s="25">
        <f t="shared" si="37"/>
        <v>0</v>
      </c>
      <c r="AT135" s="16" t="e">
        <f t="shared" si="33"/>
        <v>#DIV/0!</v>
      </c>
    </row>
    <row r="136" spans="1:46" s="4" customFormat="1" ht="20.100000000000001" customHeight="1" x14ac:dyDescent="0.2">
      <c r="A136" s="17"/>
      <c r="B136" s="18">
        <v>127</v>
      </c>
      <c r="C136" s="19"/>
      <c r="D136" s="20"/>
      <c r="E136" s="19"/>
      <c r="F136" s="19"/>
      <c r="G136" s="21"/>
      <c r="H136" s="22"/>
      <c r="I136" s="23"/>
      <c r="J136" s="13" t="str">
        <f t="shared" si="23"/>
        <v xml:space="preserve"> </v>
      </c>
      <c r="K136" s="22"/>
      <c r="L136" s="23"/>
      <c r="M136" s="13" t="str">
        <f t="shared" si="24"/>
        <v xml:space="preserve"> </v>
      </c>
      <c r="N136" s="22"/>
      <c r="O136" s="23"/>
      <c r="P136" s="13" t="str">
        <f t="shared" si="34"/>
        <v xml:space="preserve"> </v>
      </c>
      <c r="Q136" s="22"/>
      <c r="R136" s="23"/>
      <c r="S136" s="13" t="str">
        <f t="shared" si="25"/>
        <v xml:space="preserve"> </v>
      </c>
      <c r="T136" s="22"/>
      <c r="U136" s="23"/>
      <c r="V136" s="13" t="str">
        <f t="shared" si="26"/>
        <v xml:space="preserve"> </v>
      </c>
      <c r="W136" s="22"/>
      <c r="X136" s="23"/>
      <c r="Y136" s="13" t="str">
        <f t="shared" si="27"/>
        <v xml:space="preserve"> </v>
      </c>
      <c r="Z136" s="22"/>
      <c r="AA136" s="23"/>
      <c r="AB136" s="13" t="str">
        <f t="shared" si="28"/>
        <v xml:space="preserve"> </v>
      </c>
      <c r="AC136" s="22"/>
      <c r="AD136" s="23"/>
      <c r="AE136" s="13" t="str">
        <f t="shared" si="29"/>
        <v xml:space="preserve"> </v>
      </c>
      <c r="AF136" s="22"/>
      <c r="AG136" s="23"/>
      <c r="AH136" s="13" t="str">
        <f t="shared" si="30"/>
        <v xml:space="preserve"> </v>
      </c>
      <c r="AI136" s="22"/>
      <c r="AJ136" s="23"/>
      <c r="AK136" s="13" t="str">
        <f t="shared" si="35"/>
        <v xml:space="preserve"> </v>
      </c>
      <c r="AL136" s="22"/>
      <c r="AM136" s="23"/>
      <c r="AN136" s="13" t="str">
        <f t="shared" si="31"/>
        <v xml:space="preserve"> </v>
      </c>
      <c r="AO136" s="22"/>
      <c r="AP136" s="23"/>
      <c r="AQ136" s="13" t="str">
        <f t="shared" si="32"/>
        <v xml:space="preserve"> </v>
      </c>
      <c r="AR136" s="24">
        <f t="shared" si="36"/>
        <v>0</v>
      </c>
      <c r="AS136" s="25">
        <f t="shared" si="37"/>
        <v>0</v>
      </c>
      <c r="AT136" s="16" t="e">
        <f t="shared" si="33"/>
        <v>#DIV/0!</v>
      </c>
    </row>
    <row r="137" spans="1:46" s="4" customFormat="1" ht="20.100000000000001" customHeight="1" x14ac:dyDescent="0.2">
      <c r="A137" s="17"/>
      <c r="B137" s="18">
        <v>128</v>
      </c>
      <c r="C137" s="19"/>
      <c r="D137" s="20"/>
      <c r="E137" s="19"/>
      <c r="F137" s="19"/>
      <c r="G137" s="21"/>
      <c r="H137" s="22"/>
      <c r="I137" s="23"/>
      <c r="J137" s="13" t="str">
        <f t="shared" si="23"/>
        <v xml:space="preserve"> </v>
      </c>
      <c r="K137" s="22"/>
      <c r="L137" s="23"/>
      <c r="M137" s="13" t="str">
        <f t="shared" si="24"/>
        <v xml:space="preserve"> </v>
      </c>
      <c r="N137" s="22"/>
      <c r="O137" s="23"/>
      <c r="P137" s="13" t="str">
        <f t="shared" si="34"/>
        <v xml:space="preserve"> </v>
      </c>
      <c r="Q137" s="22"/>
      <c r="R137" s="23"/>
      <c r="S137" s="13" t="str">
        <f t="shared" si="25"/>
        <v xml:space="preserve"> </v>
      </c>
      <c r="T137" s="22"/>
      <c r="U137" s="23"/>
      <c r="V137" s="13" t="str">
        <f t="shared" si="26"/>
        <v xml:space="preserve"> </v>
      </c>
      <c r="W137" s="22"/>
      <c r="X137" s="23"/>
      <c r="Y137" s="13" t="str">
        <f t="shared" si="27"/>
        <v xml:space="preserve"> </v>
      </c>
      <c r="Z137" s="22"/>
      <c r="AA137" s="23"/>
      <c r="AB137" s="13" t="str">
        <f t="shared" si="28"/>
        <v xml:space="preserve"> </v>
      </c>
      <c r="AC137" s="22"/>
      <c r="AD137" s="23"/>
      <c r="AE137" s="13" t="str">
        <f t="shared" si="29"/>
        <v xml:space="preserve"> </v>
      </c>
      <c r="AF137" s="22"/>
      <c r="AG137" s="23"/>
      <c r="AH137" s="13" t="str">
        <f t="shared" si="30"/>
        <v xml:space="preserve"> </v>
      </c>
      <c r="AI137" s="22"/>
      <c r="AJ137" s="23"/>
      <c r="AK137" s="13" t="str">
        <f t="shared" si="35"/>
        <v xml:space="preserve"> </v>
      </c>
      <c r="AL137" s="22"/>
      <c r="AM137" s="23"/>
      <c r="AN137" s="13" t="str">
        <f t="shared" si="31"/>
        <v xml:space="preserve"> </v>
      </c>
      <c r="AO137" s="22"/>
      <c r="AP137" s="23"/>
      <c r="AQ137" s="13" t="str">
        <f t="shared" si="32"/>
        <v xml:space="preserve"> </v>
      </c>
      <c r="AR137" s="24">
        <f t="shared" si="36"/>
        <v>0</v>
      </c>
      <c r="AS137" s="25">
        <f t="shared" si="37"/>
        <v>0</v>
      </c>
      <c r="AT137" s="16" t="e">
        <f t="shared" si="33"/>
        <v>#DIV/0!</v>
      </c>
    </row>
    <row r="138" spans="1:46" s="4" customFormat="1" ht="20.100000000000001" customHeight="1" x14ac:dyDescent="0.2">
      <c r="A138" s="17"/>
      <c r="B138" s="18">
        <v>129</v>
      </c>
      <c r="C138" s="19"/>
      <c r="D138" s="20"/>
      <c r="E138" s="19"/>
      <c r="F138" s="19"/>
      <c r="G138" s="21"/>
      <c r="H138" s="22"/>
      <c r="I138" s="23"/>
      <c r="J138" s="13" t="str">
        <f t="shared" si="23"/>
        <v xml:space="preserve"> </v>
      </c>
      <c r="K138" s="22"/>
      <c r="L138" s="23"/>
      <c r="M138" s="13" t="str">
        <f t="shared" si="24"/>
        <v xml:space="preserve"> </v>
      </c>
      <c r="N138" s="22"/>
      <c r="O138" s="23"/>
      <c r="P138" s="13" t="str">
        <f t="shared" ref="P138:P160" si="38">IF(OR(N138="",O138="")," ",N138/O138)</f>
        <v xml:space="preserve"> </v>
      </c>
      <c r="Q138" s="22"/>
      <c r="R138" s="23"/>
      <c r="S138" s="13" t="str">
        <f t="shared" si="25"/>
        <v xml:space="preserve"> </v>
      </c>
      <c r="T138" s="22"/>
      <c r="U138" s="23"/>
      <c r="V138" s="13" t="str">
        <f t="shared" si="26"/>
        <v xml:space="preserve"> </v>
      </c>
      <c r="W138" s="22"/>
      <c r="X138" s="23"/>
      <c r="Y138" s="13" t="str">
        <f t="shared" si="27"/>
        <v xml:space="preserve"> </v>
      </c>
      <c r="Z138" s="22"/>
      <c r="AA138" s="23"/>
      <c r="AB138" s="13" t="str">
        <f t="shared" si="28"/>
        <v xml:space="preserve"> </v>
      </c>
      <c r="AC138" s="22"/>
      <c r="AD138" s="23"/>
      <c r="AE138" s="13" t="str">
        <f t="shared" si="29"/>
        <v xml:space="preserve"> </v>
      </c>
      <c r="AF138" s="22"/>
      <c r="AG138" s="23"/>
      <c r="AH138" s="13" t="str">
        <f t="shared" si="30"/>
        <v xml:space="preserve"> </v>
      </c>
      <c r="AI138" s="22"/>
      <c r="AJ138" s="23"/>
      <c r="AK138" s="13" t="str">
        <f t="shared" ref="AK138:AK160" si="39">IF(OR(AI138="",AJ138="")," ",AI138/AJ138)</f>
        <v xml:space="preserve"> </v>
      </c>
      <c r="AL138" s="22"/>
      <c r="AM138" s="23"/>
      <c r="AN138" s="13" t="str">
        <f t="shared" si="31"/>
        <v xml:space="preserve"> </v>
      </c>
      <c r="AO138" s="22"/>
      <c r="AP138" s="23"/>
      <c r="AQ138" s="13" t="str">
        <f t="shared" si="32"/>
        <v xml:space="preserve"> </v>
      </c>
      <c r="AR138" s="24">
        <f t="shared" ref="AR138:AR160" si="40">+H138+K138+N138+Q138+T138+W138+Z138+AC138+AF138+AI138+AL138+AO138</f>
        <v>0</v>
      </c>
      <c r="AS138" s="25">
        <f t="shared" ref="AS138:AS160" si="41">+I138+L138+O138+R138+U138+X138+AA138+AD138+AG138+AJ138+AM138+AP138</f>
        <v>0</v>
      </c>
      <c r="AT138" s="16" t="e">
        <f t="shared" si="33"/>
        <v>#DIV/0!</v>
      </c>
    </row>
    <row r="139" spans="1:46" s="4" customFormat="1" ht="20.100000000000001" customHeight="1" x14ac:dyDescent="0.2">
      <c r="A139" s="17"/>
      <c r="B139" s="18">
        <v>130</v>
      </c>
      <c r="C139" s="19"/>
      <c r="D139" s="20"/>
      <c r="E139" s="19"/>
      <c r="F139" s="19"/>
      <c r="G139" s="21"/>
      <c r="H139" s="22"/>
      <c r="I139" s="23"/>
      <c r="J139" s="13" t="str">
        <f t="shared" ref="J139:J160" si="42">IF(OR(H139="",I139="")," ",H139/I139)</f>
        <v xml:space="preserve"> </v>
      </c>
      <c r="K139" s="22"/>
      <c r="L139" s="23"/>
      <c r="M139" s="13" t="str">
        <f t="shared" ref="M139:M160" si="43">IF(OR(K139="",L139="")," ",K139/L139)</f>
        <v xml:space="preserve"> </v>
      </c>
      <c r="N139" s="22"/>
      <c r="O139" s="23"/>
      <c r="P139" s="13" t="str">
        <f t="shared" si="38"/>
        <v xml:space="preserve"> </v>
      </c>
      <c r="Q139" s="22"/>
      <c r="R139" s="23"/>
      <c r="S139" s="13" t="str">
        <f t="shared" ref="S139:S160" si="44">IF(OR(Q139="",R139="")," ",Q139/R139)</f>
        <v xml:space="preserve"> </v>
      </c>
      <c r="T139" s="22"/>
      <c r="U139" s="23"/>
      <c r="V139" s="13" t="str">
        <f t="shared" ref="V139:V160" si="45">IF(OR(T139="",U139="")," ",T139/U139)</f>
        <v xml:space="preserve"> </v>
      </c>
      <c r="W139" s="22"/>
      <c r="X139" s="23"/>
      <c r="Y139" s="13" t="str">
        <f t="shared" ref="Y139:Y160" si="46">IF(OR(W139="",X139="")," ",W139/X139)</f>
        <v xml:space="preserve"> </v>
      </c>
      <c r="Z139" s="22"/>
      <c r="AA139" s="23"/>
      <c r="AB139" s="13" t="str">
        <f t="shared" ref="AB139:AB160" si="47">IF(OR(Z139="",AA139="")," ",Z139/AA139)</f>
        <v xml:space="preserve"> </v>
      </c>
      <c r="AC139" s="22"/>
      <c r="AD139" s="23"/>
      <c r="AE139" s="13" t="str">
        <f t="shared" ref="AE139:AE160" si="48">IF(OR(AC139="",AD139="")," ",AC139/AD139)</f>
        <v xml:space="preserve"> </v>
      </c>
      <c r="AF139" s="22"/>
      <c r="AG139" s="23"/>
      <c r="AH139" s="13" t="str">
        <f t="shared" ref="AH139:AH160" si="49">IF(OR(AF139="",AG139="")," ",AF139/AG139)</f>
        <v xml:space="preserve"> </v>
      </c>
      <c r="AI139" s="22"/>
      <c r="AJ139" s="23"/>
      <c r="AK139" s="13" t="str">
        <f t="shared" si="39"/>
        <v xml:space="preserve"> </v>
      </c>
      <c r="AL139" s="22"/>
      <c r="AM139" s="23"/>
      <c r="AN139" s="13" t="str">
        <f t="shared" ref="AN139:AN160" si="50">IF(OR(AL139="",AM139="")," ",AL139/AM139)</f>
        <v xml:space="preserve"> </v>
      </c>
      <c r="AO139" s="22"/>
      <c r="AP139" s="23"/>
      <c r="AQ139" s="13" t="str">
        <f t="shared" ref="AQ139:AQ160" si="51">IF(OR(AO139="",AP139="")," ",AO139/AP139)</f>
        <v xml:space="preserve"> </v>
      </c>
      <c r="AR139" s="24">
        <f t="shared" si="40"/>
        <v>0</v>
      </c>
      <c r="AS139" s="25">
        <f t="shared" si="41"/>
        <v>0</v>
      </c>
      <c r="AT139" s="16" t="e">
        <f t="shared" ref="AT139:AT160" si="52">IF(OR(AR139="",AS139="")," ",AR139/AS139)</f>
        <v>#DIV/0!</v>
      </c>
    </row>
    <row r="140" spans="1:46" s="4" customFormat="1" ht="20.100000000000001" customHeight="1" x14ac:dyDescent="0.2">
      <c r="A140" s="17"/>
      <c r="B140" s="18">
        <v>131</v>
      </c>
      <c r="C140" s="19"/>
      <c r="D140" s="20"/>
      <c r="E140" s="19"/>
      <c r="F140" s="19"/>
      <c r="G140" s="21"/>
      <c r="H140" s="22"/>
      <c r="I140" s="23"/>
      <c r="J140" s="13" t="str">
        <f t="shared" si="42"/>
        <v xml:space="preserve"> </v>
      </c>
      <c r="K140" s="22"/>
      <c r="L140" s="23"/>
      <c r="M140" s="13" t="str">
        <f t="shared" si="43"/>
        <v xml:space="preserve"> </v>
      </c>
      <c r="N140" s="22"/>
      <c r="O140" s="23"/>
      <c r="P140" s="13" t="str">
        <f t="shared" si="38"/>
        <v xml:space="preserve"> </v>
      </c>
      <c r="Q140" s="22"/>
      <c r="R140" s="23"/>
      <c r="S140" s="13" t="str">
        <f t="shared" si="44"/>
        <v xml:space="preserve"> </v>
      </c>
      <c r="T140" s="22"/>
      <c r="U140" s="23"/>
      <c r="V140" s="13" t="str">
        <f t="shared" si="45"/>
        <v xml:space="preserve"> </v>
      </c>
      <c r="W140" s="22"/>
      <c r="X140" s="23"/>
      <c r="Y140" s="13" t="str">
        <f t="shared" si="46"/>
        <v xml:space="preserve"> </v>
      </c>
      <c r="Z140" s="22"/>
      <c r="AA140" s="23"/>
      <c r="AB140" s="13" t="str">
        <f t="shared" si="47"/>
        <v xml:space="preserve"> </v>
      </c>
      <c r="AC140" s="22"/>
      <c r="AD140" s="23"/>
      <c r="AE140" s="13" t="str">
        <f t="shared" si="48"/>
        <v xml:space="preserve"> </v>
      </c>
      <c r="AF140" s="22"/>
      <c r="AG140" s="23"/>
      <c r="AH140" s="13" t="str">
        <f t="shared" si="49"/>
        <v xml:space="preserve"> </v>
      </c>
      <c r="AI140" s="22"/>
      <c r="AJ140" s="23"/>
      <c r="AK140" s="13" t="str">
        <f t="shared" si="39"/>
        <v xml:space="preserve"> </v>
      </c>
      <c r="AL140" s="22"/>
      <c r="AM140" s="23"/>
      <c r="AN140" s="13" t="str">
        <f t="shared" si="50"/>
        <v xml:space="preserve"> </v>
      </c>
      <c r="AO140" s="22"/>
      <c r="AP140" s="23"/>
      <c r="AQ140" s="13" t="str">
        <f t="shared" si="51"/>
        <v xml:space="preserve"> </v>
      </c>
      <c r="AR140" s="24">
        <f t="shared" si="40"/>
        <v>0</v>
      </c>
      <c r="AS140" s="25">
        <f t="shared" si="41"/>
        <v>0</v>
      </c>
      <c r="AT140" s="16" t="e">
        <f t="shared" si="52"/>
        <v>#DIV/0!</v>
      </c>
    </row>
    <row r="141" spans="1:46" s="4" customFormat="1" ht="20.100000000000001" customHeight="1" x14ac:dyDescent="0.2">
      <c r="A141" s="17"/>
      <c r="B141" s="18">
        <v>132</v>
      </c>
      <c r="C141" s="19"/>
      <c r="D141" s="20"/>
      <c r="E141" s="19"/>
      <c r="F141" s="19"/>
      <c r="G141" s="21"/>
      <c r="H141" s="22"/>
      <c r="I141" s="23"/>
      <c r="J141" s="13" t="str">
        <f t="shared" si="42"/>
        <v xml:space="preserve"> </v>
      </c>
      <c r="K141" s="22"/>
      <c r="L141" s="23"/>
      <c r="M141" s="13" t="str">
        <f t="shared" si="43"/>
        <v xml:space="preserve"> </v>
      </c>
      <c r="N141" s="22"/>
      <c r="O141" s="23"/>
      <c r="P141" s="13" t="str">
        <f t="shared" si="38"/>
        <v xml:space="preserve"> </v>
      </c>
      <c r="Q141" s="22"/>
      <c r="R141" s="23"/>
      <c r="S141" s="13" t="str">
        <f t="shared" si="44"/>
        <v xml:space="preserve"> </v>
      </c>
      <c r="T141" s="22"/>
      <c r="U141" s="23"/>
      <c r="V141" s="13" t="str">
        <f t="shared" si="45"/>
        <v xml:space="preserve"> </v>
      </c>
      <c r="W141" s="22"/>
      <c r="X141" s="23"/>
      <c r="Y141" s="13" t="str">
        <f t="shared" si="46"/>
        <v xml:space="preserve"> </v>
      </c>
      <c r="Z141" s="22"/>
      <c r="AA141" s="23"/>
      <c r="AB141" s="13" t="str">
        <f t="shared" si="47"/>
        <v xml:space="preserve"> </v>
      </c>
      <c r="AC141" s="22"/>
      <c r="AD141" s="23"/>
      <c r="AE141" s="13" t="str">
        <f t="shared" si="48"/>
        <v xml:space="preserve"> </v>
      </c>
      <c r="AF141" s="22"/>
      <c r="AG141" s="23"/>
      <c r="AH141" s="13" t="str">
        <f t="shared" si="49"/>
        <v xml:space="preserve"> </v>
      </c>
      <c r="AI141" s="22"/>
      <c r="AJ141" s="23"/>
      <c r="AK141" s="13" t="str">
        <f t="shared" si="39"/>
        <v xml:space="preserve"> </v>
      </c>
      <c r="AL141" s="22"/>
      <c r="AM141" s="23"/>
      <c r="AN141" s="13" t="str">
        <f t="shared" si="50"/>
        <v xml:space="preserve"> </v>
      </c>
      <c r="AO141" s="22"/>
      <c r="AP141" s="23"/>
      <c r="AQ141" s="13" t="str">
        <f t="shared" si="51"/>
        <v xml:space="preserve"> </v>
      </c>
      <c r="AR141" s="24">
        <f t="shared" si="40"/>
        <v>0</v>
      </c>
      <c r="AS141" s="25">
        <f t="shared" si="41"/>
        <v>0</v>
      </c>
      <c r="AT141" s="16" t="e">
        <f t="shared" si="52"/>
        <v>#DIV/0!</v>
      </c>
    </row>
    <row r="142" spans="1:46" s="4" customFormat="1" ht="20.100000000000001" customHeight="1" x14ac:dyDescent="0.2">
      <c r="A142" s="17"/>
      <c r="B142" s="18">
        <v>133</v>
      </c>
      <c r="C142" s="19"/>
      <c r="D142" s="20"/>
      <c r="E142" s="19"/>
      <c r="F142" s="19"/>
      <c r="G142" s="21"/>
      <c r="H142" s="22"/>
      <c r="I142" s="23"/>
      <c r="J142" s="13" t="str">
        <f t="shared" si="42"/>
        <v xml:space="preserve"> </v>
      </c>
      <c r="K142" s="22"/>
      <c r="L142" s="23"/>
      <c r="M142" s="13" t="str">
        <f t="shared" si="43"/>
        <v xml:space="preserve"> </v>
      </c>
      <c r="N142" s="22"/>
      <c r="O142" s="23"/>
      <c r="P142" s="13" t="str">
        <f t="shared" si="38"/>
        <v xml:space="preserve"> </v>
      </c>
      <c r="Q142" s="22"/>
      <c r="R142" s="23"/>
      <c r="S142" s="13" t="str">
        <f t="shared" si="44"/>
        <v xml:space="preserve"> </v>
      </c>
      <c r="T142" s="22"/>
      <c r="U142" s="23"/>
      <c r="V142" s="13" t="str">
        <f t="shared" si="45"/>
        <v xml:space="preserve"> </v>
      </c>
      <c r="W142" s="22"/>
      <c r="X142" s="23"/>
      <c r="Y142" s="13" t="str">
        <f t="shared" si="46"/>
        <v xml:space="preserve"> </v>
      </c>
      <c r="Z142" s="22"/>
      <c r="AA142" s="23"/>
      <c r="AB142" s="13" t="str">
        <f t="shared" si="47"/>
        <v xml:space="preserve"> </v>
      </c>
      <c r="AC142" s="22"/>
      <c r="AD142" s="23"/>
      <c r="AE142" s="13" t="str">
        <f t="shared" si="48"/>
        <v xml:space="preserve"> </v>
      </c>
      <c r="AF142" s="22"/>
      <c r="AG142" s="23"/>
      <c r="AH142" s="13" t="str">
        <f t="shared" si="49"/>
        <v xml:space="preserve"> </v>
      </c>
      <c r="AI142" s="22"/>
      <c r="AJ142" s="23"/>
      <c r="AK142" s="13" t="str">
        <f t="shared" si="39"/>
        <v xml:space="preserve"> </v>
      </c>
      <c r="AL142" s="22"/>
      <c r="AM142" s="23"/>
      <c r="AN142" s="13" t="str">
        <f t="shared" si="50"/>
        <v xml:space="preserve"> </v>
      </c>
      <c r="AO142" s="22"/>
      <c r="AP142" s="23"/>
      <c r="AQ142" s="13" t="str">
        <f t="shared" si="51"/>
        <v xml:space="preserve"> </v>
      </c>
      <c r="AR142" s="24">
        <f t="shared" si="40"/>
        <v>0</v>
      </c>
      <c r="AS142" s="25">
        <f t="shared" si="41"/>
        <v>0</v>
      </c>
      <c r="AT142" s="16" t="e">
        <f t="shared" si="52"/>
        <v>#DIV/0!</v>
      </c>
    </row>
    <row r="143" spans="1:46" s="4" customFormat="1" ht="20.100000000000001" customHeight="1" x14ac:dyDescent="0.2">
      <c r="A143" s="17"/>
      <c r="B143" s="18">
        <v>134</v>
      </c>
      <c r="C143" s="19"/>
      <c r="D143" s="20"/>
      <c r="E143" s="19"/>
      <c r="F143" s="19"/>
      <c r="G143" s="21"/>
      <c r="H143" s="22"/>
      <c r="I143" s="23"/>
      <c r="J143" s="13" t="str">
        <f t="shared" si="42"/>
        <v xml:space="preserve"> </v>
      </c>
      <c r="K143" s="22"/>
      <c r="L143" s="23"/>
      <c r="M143" s="13" t="str">
        <f t="shared" si="43"/>
        <v xml:space="preserve"> </v>
      </c>
      <c r="N143" s="22"/>
      <c r="O143" s="23"/>
      <c r="P143" s="13" t="str">
        <f t="shared" si="38"/>
        <v xml:space="preserve"> </v>
      </c>
      <c r="Q143" s="22"/>
      <c r="R143" s="23"/>
      <c r="S143" s="13" t="str">
        <f t="shared" si="44"/>
        <v xml:space="preserve"> </v>
      </c>
      <c r="T143" s="22"/>
      <c r="U143" s="23"/>
      <c r="V143" s="13" t="str">
        <f t="shared" si="45"/>
        <v xml:space="preserve"> </v>
      </c>
      <c r="W143" s="22"/>
      <c r="X143" s="23"/>
      <c r="Y143" s="13" t="str">
        <f t="shared" si="46"/>
        <v xml:space="preserve"> </v>
      </c>
      <c r="Z143" s="22"/>
      <c r="AA143" s="23"/>
      <c r="AB143" s="13" t="str">
        <f t="shared" si="47"/>
        <v xml:space="preserve"> </v>
      </c>
      <c r="AC143" s="22"/>
      <c r="AD143" s="23"/>
      <c r="AE143" s="13" t="str">
        <f t="shared" si="48"/>
        <v xml:space="preserve"> </v>
      </c>
      <c r="AF143" s="22"/>
      <c r="AG143" s="23"/>
      <c r="AH143" s="13" t="str">
        <f t="shared" si="49"/>
        <v xml:space="preserve"> </v>
      </c>
      <c r="AI143" s="22"/>
      <c r="AJ143" s="23"/>
      <c r="AK143" s="13" t="str">
        <f t="shared" si="39"/>
        <v xml:space="preserve"> </v>
      </c>
      <c r="AL143" s="22"/>
      <c r="AM143" s="23"/>
      <c r="AN143" s="13" t="str">
        <f t="shared" si="50"/>
        <v xml:space="preserve"> </v>
      </c>
      <c r="AO143" s="22"/>
      <c r="AP143" s="23"/>
      <c r="AQ143" s="13" t="str">
        <f t="shared" si="51"/>
        <v xml:space="preserve"> </v>
      </c>
      <c r="AR143" s="24">
        <f t="shared" si="40"/>
        <v>0</v>
      </c>
      <c r="AS143" s="25">
        <f t="shared" si="41"/>
        <v>0</v>
      </c>
      <c r="AT143" s="16" t="e">
        <f t="shared" si="52"/>
        <v>#DIV/0!</v>
      </c>
    </row>
    <row r="144" spans="1:46" s="4" customFormat="1" ht="20.100000000000001" customHeight="1" x14ac:dyDescent="0.2">
      <c r="A144" s="17"/>
      <c r="B144" s="18">
        <v>135</v>
      </c>
      <c r="C144" s="19"/>
      <c r="D144" s="20"/>
      <c r="E144" s="19"/>
      <c r="F144" s="19"/>
      <c r="G144" s="21"/>
      <c r="H144" s="22"/>
      <c r="I144" s="23"/>
      <c r="J144" s="13" t="str">
        <f t="shared" si="42"/>
        <v xml:space="preserve"> </v>
      </c>
      <c r="K144" s="22"/>
      <c r="L144" s="23"/>
      <c r="M144" s="13" t="str">
        <f t="shared" si="43"/>
        <v xml:space="preserve"> </v>
      </c>
      <c r="N144" s="22"/>
      <c r="O144" s="23"/>
      <c r="P144" s="13" t="str">
        <f t="shared" si="38"/>
        <v xml:space="preserve"> </v>
      </c>
      <c r="Q144" s="22"/>
      <c r="R144" s="23"/>
      <c r="S144" s="13" t="str">
        <f t="shared" si="44"/>
        <v xml:space="preserve"> </v>
      </c>
      <c r="T144" s="22"/>
      <c r="U144" s="23"/>
      <c r="V144" s="13" t="str">
        <f t="shared" si="45"/>
        <v xml:space="preserve"> </v>
      </c>
      <c r="W144" s="22"/>
      <c r="X144" s="23"/>
      <c r="Y144" s="13" t="str">
        <f t="shared" si="46"/>
        <v xml:space="preserve"> </v>
      </c>
      <c r="Z144" s="22"/>
      <c r="AA144" s="23"/>
      <c r="AB144" s="13" t="str">
        <f t="shared" si="47"/>
        <v xml:space="preserve"> </v>
      </c>
      <c r="AC144" s="22"/>
      <c r="AD144" s="23"/>
      <c r="AE144" s="13" t="str">
        <f t="shared" si="48"/>
        <v xml:space="preserve"> </v>
      </c>
      <c r="AF144" s="22"/>
      <c r="AG144" s="23"/>
      <c r="AH144" s="13" t="str">
        <f t="shared" si="49"/>
        <v xml:space="preserve"> </v>
      </c>
      <c r="AI144" s="22"/>
      <c r="AJ144" s="23"/>
      <c r="AK144" s="13" t="str">
        <f t="shared" si="39"/>
        <v xml:space="preserve"> </v>
      </c>
      <c r="AL144" s="22"/>
      <c r="AM144" s="23"/>
      <c r="AN144" s="13" t="str">
        <f t="shared" si="50"/>
        <v xml:space="preserve"> </v>
      </c>
      <c r="AO144" s="22"/>
      <c r="AP144" s="23"/>
      <c r="AQ144" s="13" t="str">
        <f t="shared" si="51"/>
        <v xml:space="preserve"> </v>
      </c>
      <c r="AR144" s="24">
        <f t="shared" si="40"/>
        <v>0</v>
      </c>
      <c r="AS144" s="25">
        <f t="shared" si="41"/>
        <v>0</v>
      </c>
      <c r="AT144" s="16" t="e">
        <f t="shared" si="52"/>
        <v>#DIV/0!</v>
      </c>
    </row>
    <row r="145" spans="1:46" s="4" customFormat="1" ht="20.100000000000001" customHeight="1" x14ac:dyDescent="0.2">
      <c r="A145" s="17"/>
      <c r="B145" s="18">
        <v>136</v>
      </c>
      <c r="C145" s="19"/>
      <c r="D145" s="20"/>
      <c r="E145" s="19"/>
      <c r="F145" s="19"/>
      <c r="G145" s="21"/>
      <c r="H145" s="22"/>
      <c r="I145" s="23"/>
      <c r="J145" s="13" t="str">
        <f t="shared" si="42"/>
        <v xml:space="preserve"> </v>
      </c>
      <c r="K145" s="22"/>
      <c r="L145" s="23"/>
      <c r="M145" s="13" t="str">
        <f t="shared" si="43"/>
        <v xml:space="preserve"> </v>
      </c>
      <c r="N145" s="22"/>
      <c r="O145" s="23"/>
      <c r="P145" s="13" t="str">
        <f t="shared" si="38"/>
        <v xml:space="preserve"> </v>
      </c>
      <c r="Q145" s="22"/>
      <c r="R145" s="23"/>
      <c r="S145" s="13" t="str">
        <f t="shared" si="44"/>
        <v xml:space="preserve"> </v>
      </c>
      <c r="T145" s="22"/>
      <c r="U145" s="23"/>
      <c r="V145" s="13" t="str">
        <f t="shared" si="45"/>
        <v xml:space="preserve"> </v>
      </c>
      <c r="W145" s="22"/>
      <c r="X145" s="23"/>
      <c r="Y145" s="13" t="str">
        <f t="shared" si="46"/>
        <v xml:space="preserve"> </v>
      </c>
      <c r="Z145" s="22"/>
      <c r="AA145" s="23"/>
      <c r="AB145" s="13" t="str">
        <f t="shared" si="47"/>
        <v xml:space="preserve"> </v>
      </c>
      <c r="AC145" s="22"/>
      <c r="AD145" s="23"/>
      <c r="AE145" s="13" t="str">
        <f t="shared" si="48"/>
        <v xml:space="preserve"> </v>
      </c>
      <c r="AF145" s="22"/>
      <c r="AG145" s="23"/>
      <c r="AH145" s="13" t="str">
        <f t="shared" si="49"/>
        <v xml:space="preserve"> </v>
      </c>
      <c r="AI145" s="22"/>
      <c r="AJ145" s="23"/>
      <c r="AK145" s="13" t="str">
        <f t="shared" si="39"/>
        <v xml:space="preserve"> </v>
      </c>
      <c r="AL145" s="22"/>
      <c r="AM145" s="23"/>
      <c r="AN145" s="13" t="str">
        <f t="shared" si="50"/>
        <v xml:space="preserve"> </v>
      </c>
      <c r="AO145" s="22"/>
      <c r="AP145" s="23"/>
      <c r="AQ145" s="13" t="str">
        <f t="shared" si="51"/>
        <v xml:space="preserve"> </v>
      </c>
      <c r="AR145" s="24">
        <f t="shared" si="40"/>
        <v>0</v>
      </c>
      <c r="AS145" s="25">
        <f t="shared" si="41"/>
        <v>0</v>
      </c>
      <c r="AT145" s="16" t="e">
        <f t="shared" si="52"/>
        <v>#DIV/0!</v>
      </c>
    </row>
    <row r="146" spans="1:46" s="4" customFormat="1" ht="20.100000000000001" customHeight="1" x14ac:dyDescent="0.2">
      <c r="A146" s="17"/>
      <c r="B146" s="18">
        <v>137</v>
      </c>
      <c r="C146" s="19"/>
      <c r="D146" s="20"/>
      <c r="E146" s="19"/>
      <c r="F146" s="19"/>
      <c r="G146" s="21"/>
      <c r="H146" s="22"/>
      <c r="I146" s="23"/>
      <c r="J146" s="13" t="str">
        <f t="shared" si="42"/>
        <v xml:space="preserve"> </v>
      </c>
      <c r="K146" s="22"/>
      <c r="L146" s="23"/>
      <c r="M146" s="13" t="str">
        <f t="shared" si="43"/>
        <v xml:space="preserve"> </v>
      </c>
      <c r="N146" s="22"/>
      <c r="O146" s="23"/>
      <c r="P146" s="13" t="str">
        <f t="shared" si="38"/>
        <v xml:space="preserve"> </v>
      </c>
      <c r="Q146" s="22"/>
      <c r="R146" s="23"/>
      <c r="S146" s="13" t="str">
        <f t="shared" si="44"/>
        <v xml:space="preserve"> </v>
      </c>
      <c r="T146" s="22"/>
      <c r="U146" s="23"/>
      <c r="V146" s="13" t="str">
        <f t="shared" si="45"/>
        <v xml:space="preserve"> </v>
      </c>
      <c r="W146" s="22"/>
      <c r="X146" s="23"/>
      <c r="Y146" s="13" t="str">
        <f t="shared" si="46"/>
        <v xml:space="preserve"> </v>
      </c>
      <c r="Z146" s="22"/>
      <c r="AA146" s="23"/>
      <c r="AB146" s="13" t="str">
        <f t="shared" si="47"/>
        <v xml:space="preserve"> </v>
      </c>
      <c r="AC146" s="22"/>
      <c r="AD146" s="23"/>
      <c r="AE146" s="13" t="str">
        <f t="shared" si="48"/>
        <v xml:space="preserve"> </v>
      </c>
      <c r="AF146" s="22"/>
      <c r="AG146" s="23"/>
      <c r="AH146" s="13" t="str">
        <f t="shared" si="49"/>
        <v xml:space="preserve"> </v>
      </c>
      <c r="AI146" s="22"/>
      <c r="AJ146" s="23"/>
      <c r="AK146" s="13" t="str">
        <f t="shared" si="39"/>
        <v xml:space="preserve"> </v>
      </c>
      <c r="AL146" s="22"/>
      <c r="AM146" s="23"/>
      <c r="AN146" s="13" t="str">
        <f t="shared" si="50"/>
        <v xml:space="preserve"> </v>
      </c>
      <c r="AO146" s="22"/>
      <c r="AP146" s="23"/>
      <c r="AQ146" s="13" t="str">
        <f t="shared" si="51"/>
        <v xml:space="preserve"> </v>
      </c>
      <c r="AR146" s="24">
        <f t="shared" si="40"/>
        <v>0</v>
      </c>
      <c r="AS146" s="25">
        <f t="shared" si="41"/>
        <v>0</v>
      </c>
      <c r="AT146" s="16" t="e">
        <f t="shared" si="52"/>
        <v>#DIV/0!</v>
      </c>
    </row>
    <row r="147" spans="1:46" s="4" customFormat="1" ht="20.100000000000001" customHeight="1" x14ac:dyDescent="0.2">
      <c r="A147" s="17"/>
      <c r="B147" s="18">
        <v>138</v>
      </c>
      <c r="C147" s="19"/>
      <c r="D147" s="20"/>
      <c r="E147" s="19"/>
      <c r="F147" s="19"/>
      <c r="G147" s="21"/>
      <c r="H147" s="22"/>
      <c r="I147" s="23"/>
      <c r="J147" s="13" t="str">
        <f t="shared" si="42"/>
        <v xml:space="preserve"> </v>
      </c>
      <c r="K147" s="22"/>
      <c r="L147" s="23"/>
      <c r="M147" s="13" t="str">
        <f t="shared" si="43"/>
        <v xml:space="preserve"> </v>
      </c>
      <c r="N147" s="22"/>
      <c r="O147" s="23"/>
      <c r="P147" s="13" t="str">
        <f t="shared" si="38"/>
        <v xml:space="preserve"> </v>
      </c>
      <c r="Q147" s="22"/>
      <c r="R147" s="23"/>
      <c r="S147" s="13" t="str">
        <f t="shared" si="44"/>
        <v xml:space="preserve"> </v>
      </c>
      <c r="T147" s="22"/>
      <c r="U147" s="23"/>
      <c r="V147" s="13" t="str">
        <f t="shared" si="45"/>
        <v xml:space="preserve"> </v>
      </c>
      <c r="W147" s="22"/>
      <c r="X147" s="23"/>
      <c r="Y147" s="13" t="str">
        <f t="shared" si="46"/>
        <v xml:space="preserve"> </v>
      </c>
      <c r="Z147" s="22"/>
      <c r="AA147" s="23"/>
      <c r="AB147" s="13" t="str">
        <f t="shared" si="47"/>
        <v xml:space="preserve"> </v>
      </c>
      <c r="AC147" s="22"/>
      <c r="AD147" s="23"/>
      <c r="AE147" s="13" t="str">
        <f t="shared" si="48"/>
        <v xml:space="preserve"> </v>
      </c>
      <c r="AF147" s="22"/>
      <c r="AG147" s="23"/>
      <c r="AH147" s="13" t="str">
        <f t="shared" si="49"/>
        <v xml:space="preserve"> </v>
      </c>
      <c r="AI147" s="22"/>
      <c r="AJ147" s="23"/>
      <c r="AK147" s="13" t="str">
        <f t="shared" si="39"/>
        <v xml:space="preserve"> </v>
      </c>
      <c r="AL147" s="22"/>
      <c r="AM147" s="23"/>
      <c r="AN147" s="13" t="str">
        <f t="shared" si="50"/>
        <v xml:space="preserve"> </v>
      </c>
      <c r="AO147" s="22"/>
      <c r="AP147" s="23"/>
      <c r="AQ147" s="13" t="str">
        <f t="shared" si="51"/>
        <v xml:space="preserve"> </v>
      </c>
      <c r="AR147" s="24">
        <f t="shared" si="40"/>
        <v>0</v>
      </c>
      <c r="AS147" s="25">
        <f t="shared" si="41"/>
        <v>0</v>
      </c>
      <c r="AT147" s="16" t="e">
        <f t="shared" si="52"/>
        <v>#DIV/0!</v>
      </c>
    </row>
    <row r="148" spans="1:46" s="4" customFormat="1" ht="20.100000000000001" customHeight="1" x14ac:dyDescent="0.2">
      <c r="A148" s="17"/>
      <c r="B148" s="18">
        <v>139</v>
      </c>
      <c r="C148" s="19"/>
      <c r="D148" s="20"/>
      <c r="E148" s="19"/>
      <c r="F148" s="19"/>
      <c r="G148" s="21"/>
      <c r="H148" s="22"/>
      <c r="I148" s="23"/>
      <c r="J148" s="13" t="str">
        <f t="shared" si="42"/>
        <v xml:space="preserve"> </v>
      </c>
      <c r="K148" s="22"/>
      <c r="L148" s="23"/>
      <c r="M148" s="13" t="str">
        <f t="shared" si="43"/>
        <v xml:space="preserve"> </v>
      </c>
      <c r="N148" s="22"/>
      <c r="O148" s="23"/>
      <c r="P148" s="13" t="str">
        <f t="shared" si="38"/>
        <v xml:space="preserve"> </v>
      </c>
      <c r="Q148" s="22"/>
      <c r="R148" s="23"/>
      <c r="S148" s="13" t="str">
        <f t="shared" si="44"/>
        <v xml:space="preserve"> </v>
      </c>
      <c r="T148" s="22"/>
      <c r="U148" s="23"/>
      <c r="V148" s="13" t="str">
        <f t="shared" si="45"/>
        <v xml:space="preserve"> </v>
      </c>
      <c r="W148" s="22"/>
      <c r="X148" s="23"/>
      <c r="Y148" s="13" t="str">
        <f t="shared" si="46"/>
        <v xml:space="preserve"> </v>
      </c>
      <c r="Z148" s="22"/>
      <c r="AA148" s="23"/>
      <c r="AB148" s="13" t="str">
        <f t="shared" si="47"/>
        <v xml:space="preserve"> </v>
      </c>
      <c r="AC148" s="22"/>
      <c r="AD148" s="23"/>
      <c r="AE148" s="13" t="str">
        <f t="shared" si="48"/>
        <v xml:space="preserve"> </v>
      </c>
      <c r="AF148" s="22"/>
      <c r="AG148" s="23"/>
      <c r="AH148" s="13" t="str">
        <f t="shared" si="49"/>
        <v xml:space="preserve"> </v>
      </c>
      <c r="AI148" s="22"/>
      <c r="AJ148" s="23"/>
      <c r="AK148" s="13" t="str">
        <f t="shared" si="39"/>
        <v xml:space="preserve"> </v>
      </c>
      <c r="AL148" s="22"/>
      <c r="AM148" s="23"/>
      <c r="AN148" s="13" t="str">
        <f t="shared" si="50"/>
        <v xml:space="preserve"> </v>
      </c>
      <c r="AO148" s="22"/>
      <c r="AP148" s="23"/>
      <c r="AQ148" s="13" t="str">
        <f t="shared" si="51"/>
        <v xml:space="preserve"> </v>
      </c>
      <c r="AR148" s="24">
        <f t="shared" si="40"/>
        <v>0</v>
      </c>
      <c r="AS148" s="25">
        <f t="shared" si="41"/>
        <v>0</v>
      </c>
      <c r="AT148" s="16" t="e">
        <f t="shared" si="52"/>
        <v>#DIV/0!</v>
      </c>
    </row>
    <row r="149" spans="1:46" s="4" customFormat="1" ht="20.100000000000001" customHeight="1" x14ac:dyDescent="0.2">
      <c r="A149" s="17"/>
      <c r="B149" s="18">
        <v>140</v>
      </c>
      <c r="C149" s="19"/>
      <c r="D149" s="20"/>
      <c r="E149" s="19"/>
      <c r="F149" s="19"/>
      <c r="G149" s="21"/>
      <c r="H149" s="22"/>
      <c r="I149" s="23"/>
      <c r="J149" s="13" t="str">
        <f t="shared" si="42"/>
        <v xml:space="preserve"> </v>
      </c>
      <c r="K149" s="22"/>
      <c r="L149" s="23"/>
      <c r="M149" s="13" t="str">
        <f t="shared" si="43"/>
        <v xml:space="preserve"> </v>
      </c>
      <c r="N149" s="22"/>
      <c r="O149" s="23"/>
      <c r="P149" s="13" t="str">
        <f t="shared" si="38"/>
        <v xml:space="preserve"> </v>
      </c>
      <c r="Q149" s="22"/>
      <c r="R149" s="23"/>
      <c r="S149" s="13" t="str">
        <f t="shared" si="44"/>
        <v xml:space="preserve"> </v>
      </c>
      <c r="T149" s="22"/>
      <c r="U149" s="23"/>
      <c r="V149" s="13" t="str">
        <f t="shared" si="45"/>
        <v xml:space="preserve"> </v>
      </c>
      <c r="W149" s="22"/>
      <c r="X149" s="23"/>
      <c r="Y149" s="13" t="str">
        <f t="shared" si="46"/>
        <v xml:space="preserve"> </v>
      </c>
      <c r="Z149" s="22"/>
      <c r="AA149" s="23"/>
      <c r="AB149" s="13" t="str">
        <f t="shared" si="47"/>
        <v xml:space="preserve"> </v>
      </c>
      <c r="AC149" s="22"/>
      <c r="AD149" s="23"/>
      <c r="AE149" s="13" t="str">
        <f t="shared" si="48"/>
        <v xml:space="preserve"> </v>
      </c>
      <c r="AF149" s="22"/>
      <c r="AG149" s="23"/>
      <c r="AH149" s="13" t="str">
        <f t="shared" si="49"/>
        <v xml:space="preserve"> </v>
      </c>
      <c r="AI149" s="22"/>
      <c r="AJ149" s="23"/>
      <c r="AK149" s="13" t="str">
        <f t="shared" si="39"/>
        <v xml:space="preserve"> </v>
      </c>
      <c r="AL149" s="22"/>
      <c r="AM149" s="23"/>
      <c r="AN149" s="13" t="str">
        <f t="shared" si="50"/>
        <v xml:space="preserve"> </v>
      </c>
      <c r="AO149" s="22"/>
      <c r="AP149" s="23"/>
      <c r="AQ149" s="13" t="str">
        <f t="shared" si="51"/>
        <v xml:space="preserve"> </v>
      </c>
      <c r="AR149" s="24">
        <f t="shared" si="40"/>
        <v>0</v>
      </c>
      <c r="AS149" s="25">
        <f t="shared" si="41"/>
        <v>0</v>
      </c>
      <c r="AT149" s="16" t="e">
        <f t="shared" si="52"/>
        <v>#DIV/0!</v>
      </c>
    </row>
    <row r="150" spans="1:46" s="4" customFormat="1" ht="20.100000000000001" customHeight="1" x14ac:dyDescent="0.2">
      <c r="A150" s="17"/>
      <c r="B150" s="18">
        <v>141</v>
      </c>
      <c r="C150" s="19"/>
      <c r="D150" s="20"/>
      <c r="E150" s="19"/>
      <c r="F150" s="19"/>
      <c r="G150" s="21"/>
      <c r="H150" s="22"/>
      <c r="I150" s="23"/>
      <c r="J150" s="13" t="str">
        <f t="shared" si="42"/>
        <v xml:space="preserve"> </v>
      </c>
      <c r="K150" s="22"/>
      <c r="L150" s="23"/>
      <c r="M150" s="13" t="str">
        <f t="shared" si="43"/>
        <v xml:space="preserve"> </v>
      </c>
      <c r="N150" s="22"/>
      <c r="O150" s="23"/>
      <c r="P150" s="13" t="str">
        <f t="shared" si="38"/>
        <v xml:space="preserve"> </v>
      </c>
      <c r="Q150" s="22"/>
      <c r="R150" s="23"/>
      <c r="S150" s="13" t="str">
        <f t="shared" si="44"/>
        <v xml:space="preserve"> </v>
      </c>
      <c r="T150" s="22"/>
      <c r="U150" s="23"/>
      <c r="V150" s="13" t="str">
        <f t="shared" si="45"/>
        <v xml:space="preserve"> </v>
      </c>
      <c r="W150" s="22"/>
      <c r="X150" s="23"/>
      <c r="Y150" s="13" t="str">
        <f t="shared" si="46"/>
        <v xml:space="preserve"> </v>
      </c>
      <c r="Z150" s="22"/>
      <c r="AA150" s="23"/>
      <c r="AB150" s="13" t="str">
        <f t="shared" si="47"/>
        <v xml:space="preserve"> </v>
      </c>
      <c r="AC150" s="22"/>
      <c r="AD150" s="23"/>
      <c r="AE150" s="13" t="str">
        <f t="shared" si="48"/>
        <v xml:space="preserve"> </v>
      </c>
      <c r="AF150" s="22"/>
      <c r="AG150" s="23"/>
      <c r="AH150" s="13" t="str">
        <f t="shared" si="49"/>
        <v xml:space="preserve"> </v>
      </c>
      <c r="AI150" s="22"/>
      <c r="AJ150" s="23"/>
      <c r="AK150" s="13" t="str">
        <f t="shared" si="39"/>
        <v xml:space="preserve"> </v>
      </c>
      <c r="AL150" s="22"/>
      <c r="AM150" s="23"/>
      <c r="AN150" s="13" t="str">
        <f t="shared" si="50"/>
        <v xml:space="preserve"> </v>
      </c>
      <c r="AO150" s="22"/>
      <c r="AP150" s="23"/>
      <c r="AQ150" s="13" t="str">
        <f t="shared" si="51"/>
        <v xml:space="preserve"> </v>
      </c>
      <c r="AR150" s="24">
        <f t="shared" si="40"/>
        <v>0</v>
      </c>
      <c r="AS150" s="25">
        <f t="shared" si="41"/>
        <v>0</v>
      </c>
      <c r="AT150" s="16" t="e">
        <f t="shared" si="52"/>
        <v>#DIV/0!</v>
      </c>
    </row>
    <row r="151" spans="1:46" s="4" customFormat="1" ht="20.100000000000001" customHeight="1" x14ac:dyDescent="0.2">
      <c r="A151" s="17"/>
      <c r="B151" s="18">
        <v>142</v>
      </c>
      <c r="C151" s="19"/>
      <c r="D151" s="20"/>
      <c r="E151" s="19"/>
      <c r="F151" s="19"/>
      <c r="G151" s="21"/>
      <c r="H151" s="22"/>
      <c r="I151" s="23"/>
      <c r="J151" s="13" t="str">
        <f t="shared" si="42"/>
        <v xml:space="preserve"> </v>
      </c>
      <c r="K151" s="22"/>
      <c r="L151" s="23"/>
      <c r="M151" s="13" t="str">
        <f t="shared" si="43"/>
        <v xml:space="preserve"> </v>
      </c>
      <c r="N151" s="22"/>
      <c r="O151" s="23"/>
      <c r="P151" s="13" t="str">
        <f t="shared" si="38"/>
        <v xml:space="preserve"> </v>
      </c>
      <c r="Q151" s="22"/>
      <c r="R151" s="23"/>
      <c r="S151" s="13" t="str">
        <f t="shared" si="44"/>
        <v xml:space="preserve"> </v>
      </c>
      <c r="T151" s="22"/>
      <c r="U151" s="23"/>
      <c r="V151" s="13" t="str">
        <f t="shared" si="45"/>
        <v xml:space="preserve"> </v>
      </c>
      <c r="W151" s="22"/>
      <c r="X151" s="23"/>
      <c r="Y151" s="13" t="str">
        <f t="shared" si="46"/>
        <v xml:space="preserve"> </v>
      </c>
      <c r="Z151" s="22"/>
      <c r="AA151" s="23"/>
      <c r="AB151" s="13" t="str">
        <f t="shared" si="47"/>
        <v xml:space="preserve"> </v>
      </c>
      <c r="AC151" s="22"/>
      <c r="AD151" s="23"/>
      <c r="AE151" s="13" t="str">
        <f t="shared" si="48"/>
        <v xml:space="preserve"> </v>
      </c>
      <c r="AF151" s="22"/>
      <c r="AG151" s="23"/>
      <c r="AH151" s="13" t="str">
        <f t="shared" si="49"/>
        <v xml:space="preserve"> </v>
      </c>
      <c r="AI151" s="22"/>
      <c r="AJ151" s="23"/>
      <c r="AK151" s="13" t="str">
        <f t="shared" si="39"/>
        <v xml:space="preserve"> </v>
      </c>
      <c r="AL151" s="22"/>
      <c r="AM151" s="23"/>
      <c r="AN151" s="13" t="str">
        <f t="shared" si="50"/>
        <v xml:space="preserve"> </v>
      </c>
      <c r="AO151" s="22"/>
      <c r="AP151" s="23"/>
      <c r="AQ151" s="13" t="str">
        <f t="shared" si="51"/>
        <v xml:space="preserve"> </v>
      </c>
      <c r="AR151" s="24">
        <f t="shared" si="40"/>
        <v>0</v>
      </c>
      <c r="AS151" s="25">
        <f t="shared" si="41"/>
        <v>0</v>
      </c>
      <c r="AT151" s="16" t="e">
        <f t="shared" si="52"/>
        <v>#DIV/0!</v>
      </c>
    </row>
    <row r="152" spans="1:46" s="4" customFormat="1" ht="20.100000000000001" customHeight="1" x14ac:dyDescent="0.2">
      <c r="A152" s="17"/>
      <c r="B152" s="18">
        <v>143</v>
      </c>
      <c r="C152" s="19"/>
      <c r="D152" s="20"/>
      <c r="E152" s="19"/>
      <c r="F152" s="19"/>
      <c r="G152" s="21"/>
      <c r="H152" s="22"/>
      <c r="I152" s="23"/>
      <c r="J152" s="13" t="str">
        <f t="shared" si="42"/>
        <v xml:space="preserve"> </v>
      </c>
      <c r="K152" s="22"/>
      <c r="L152" s="23"/>
      <c r="M152" s="13" t="str">
        <f t="shared" si="43"/>
        <v xml:space="preserve"> </v>
      </c>
      <c r="N152" s="22"/>
      <c r="O152" s="23"/>
      <c r="P152" s="13" t="str">
        <f t="shared" si="38"/>
        <v xml:space="preserve"> </v>
      </c>
      <c r="Q152" s="22"/>
      <c r="R152" s="23"/>
      <c r="S152" s="13" t="str">
        <f t="shared" si="44"/>
        <v xml:space="preserve"> </v>
      </c>
      <c r="T152" s="22"/>
      <c r="U152" s="23"/>
      <c r="V152" s="13" t="str">
        <f t="shared" si="45"/>
        <v xml:space="preserve"> </v>
      </c>
      <c r="W152" s="22"/>
      <c r="X152" s="23"/>
      <c r="Y152" s="13" t="str">
        <f t="shared" si="46"/>
        <v xml:space="preserve"> </v>
      </c>
      <c r="Z152" s="22"/>
      <c r="AA152" s="23"/>
      <c r="AB152" s="13" t="str">
        <f t="shared" si="47"/>
        <v xml:space="preserve"> </v>
      </c>
      <c r="AC152" s="22"/>
      <c r="AD152" s="23"/>
      <c r="AE152" s="13" t="str">
        <f t="shared" si="48"/>
        <v xml:space="preserve"> </v>
      </c>
      <c r="AF152" s="22"/>
      <c r="AG152" s="23"/>
      <c r="AH152" s="13" t="str">
        <f t="shared" si="49"/>
        <v xml:space="preserve"> </v>
      </c>
      <c r="AI152" s="22"/>
      <c r="AJ152" s="23"/>
      <c r="AK152" s="13" t="str">
        <f t="shared" si="39"/>
        <v xml:space="preserve"> </v>
      </c>
      <c r="AL152" s="22"/>
      <c r="AM152" s="23"/>
      <c r="AN152" s="13" t="str">
        <f t="shared" si="50"/>
        <v xml:space="preserve"> </v>
      </c>
      <c r="AO152" s="22"/>
      <c r="AP152" s="23"/>
      <c r="AQ152" s="13" t="str">
        <f t="shared" si="51"/>
        <v xml:space="preserve"> </v>
      </c>
      <c r="AR152" s="24">
        <f t="shared" si="40"/>
        <v>0</v>
      </c>
      <c r="AS152" s="25">
        <f t="shared" si="41"/>
        <v>0</v>
      </c>
      <c r="AT152" s="16" t="e">
        <f t="shared" si="52"/>
        <v>#DIV/0!</v>
      </c>
    </row>
    <row r="153" spans="1:46" s="4" customFormat="1" ht="20.100000000000001" customHeight="1" x14ac:dyDescent="0.2">
      <c r="A153" s="17"/>
      <c r="B153" s="18">
        <v>144</v>
      </c>
      <c r="C153" s="19"/>
      <c r="D153" s="20"/>
      <c r="E153" s="19"/>
      <c r="F153" s="19"/>
      <c r="G153" s="21"/>
      <c r="H153" s="22"/>
      <c r="I153" s="23"/>
      <c r="J153" s="13" t="str">
        <f t="shared" si="42"/>
        <v xml:space="preserve"> </v>
      </c>
      <c r="K153" s="22"/>
      <c r="L153" s="23"/>
      <c r="M153" s="13" t="str">
        <f t="shared" si="43"/>
        <v xml:space="preserve"> </v>
      </c>
      <c r="N153" s="22"/>
      <c r="O153" s="23"/>
      <c r="P153" s="13" t="str">
        <f t="shared" si="38"/>
        <v xml:space="preserve"> </v>
      </c>
      <c r="Q153" s="22"/>
      <c r="R153" s="23"/>
      <c r="S153" s="13" t="str">
        <f t="shared" si="44"/>
        <v xml:space="preserve"> </v>
      </c>
      <c r="T153" s="22"/>
      <c r="U153" s="23"/>
      <c r="V153" s="13" t="str">
        <f t="shared" si="45"/>
        <v xml:space="preserve"> </v>
      </c>
      <c r="W153" s="22"/>
      <c r="X153" s="23"/>
      <c r="Y153" s="13" t="str">
        <f t="shared" si="46"/>
        <v xml:space="preserve"> </v>
      </c>
      <c r="Z153" s="22"/>
      <c r="AA153" s="23"/>
      <c r="AB153" s="13" t="str">
        <f t="shared" si="47"/>
        <v xml:space="preserve"> </v>
      </c>
      <c r="AC153" s="22"/>
      <c r="AD153" s="23"/>
      <c r="AE153" s="13" t="str">
        <f t="shared" si="48"/>
        <v xml:space="preserve"> </v>
      </c>
      <c r="AF153" s="22"/>
      <c r="AG153" s="23"/>
      <c r="AH153" s="13" t="str">
        <f t="shared" si="49"/>
        <v xml:space="preserve"> </v>
      </c>
      <c r="AI153" s="22"/>
      <c r="AJ153" s="23"/>
      <c r="AK153" s="13" t="str">
        <f t="shared" si="39"/>
        <v xml:space="preserve"> </v>
      </c>
      <c r="AL153" s="22"/>
      <c r="AM153" s="23"/>
      <c r="AN153" s="13" t="str">
        <f t="shared" si="50"/>
        <v xml:space="preserve"> </v>
      </c>
      <c r="AO153" s="22"/>
      <c r="AP153" s="23"/>
      <c r="AQ153" s="13" t="str">
        <f t="shared" si="51"/>
        <v xml:space="preserve"> </v>
      </c>
      <c r="AR153" s="24">
        <f t="shared" si="40"/>
        <v>0</v>
      </c>
      <c r="AS153" s="25">
        <f t="shared" si="41"/>
        <v>0</v>
      </c>
      <c r="AT153" s="16" t="e">
        <f t="shared" si="52"/>
        <v>#DIV/0!</v>
      </c>
    </row>
    <row r="154" spans="1:46" s="4" customFormat="1" ht="20.100000000000001" customHeight="1" x14ac:dyDescent="0.2">
      <c r="A154" s="17"/>
      <c r="B154" s="18">
        <v>145</v>
      </c>
      <c r="C154" s="19"/>
      <c r="D154" s="20"/>
      <c r="E154" s="19"/>
      <c r="F154" s="19"/>
      <c r="G154" s="21"/>
      <c r="H154" s="22"/>
      <c r="I154" s="23"/>
      <c r="J154" s="13" t="str">
        <f t="shared" si="42"/>
        <v xml:space="preserve"> </v>
      </c>
      <c r="K154" s="22"/>
      <c r="L154" s="23"/>
      <c r="M154" s="13" t="str">
        <f t="shared" si="43"/>
        <v xml:space="preserve"> </v>
      </c>
      <c r="N154" s="22"/>
      <c r="O154" s="23"/>
      <c r="P154" s="13" t="str">
        <f t="shared" si="38"/>
        <v xml:space="preserve"> </v>
      </c>
      <c r="Q154" s="22"/>
      <c r="R154" s="23"/>
      <c r="S154" s="13" t="str">
        <f t="shared" si="44"/>
        <v xml:space="preserve"> </v>
      </c>
      <c r="T154" s="22"/>
      <c r="U154" s="23"/>
      <c r="V154" s="13" t="str">
        <f t="shared" si="45"/>
        <v xml:space="preserve"> </v>
      </c>
      <c r="W154" s="22"/>
      <c r="X154" s="23"/>
      <c r="Y154" s="13" t="str">
        <f t="shared" si="46"/>
        <v xml:space="preserve"> </v>
      </c>
      <c r="Z154" s="22"/>
      <c r="AA154" s="23"/>
      <c r="AB154" s="13" t="str">
        <f t="shared" si="47"/>
        <v xml:space="preserve"> </v>
      </c>
      <c r="AC154" s="22"/>
      <c r="AD154" s="23"/>
      <c r="AE154" s="13" t="str">
        <f t="shared" si="48"/>
        <v xml:space="preserve"> </v>
      </c>
      <c r="AF154" s="22"/>
      <c r="AG154" s="23"/>
      <c r="AH154" s="13" t="str">
        <f t="shared" si="49"/>
        <v xml:space="preserve"> </v>
      </c>
      <c r="AI154" s="22"/>
      <c r="AJ154" s="23"/>
      <c r="AK154" s="13" t="str">
        <f t="shared" si="39"/>
        <v xml:space="preserve"> </v>
      </c>
      <c r="AL154" s="22"/>
      <c r="AM154" s="23"/>
      <c r="AN154" s="13" t="str">
        <f t="shared" si="50"/>
        <v xml:space="preserve"> </v>
      </c>
      <c r="AO154" s="22"/>
      <c r="AP154" s="23"/>
      <c r="AQ154" s="13" t="str">
        <f t="shared" si="51"/>
        <v xml:space="preserve"> </v>
      </c>
      <c r="AR154" s="24">
        <f t="shared" si="40"/>
        <v>0</v>
      </c>
      <c r="AS154" s="25">
        <f t="shared" si="41"/>
        <v>0</v>
      </c>
      <c r="AT154" s="16" t="e">
        <f t="shared" si="52"/>
        <v>#DIV/0!</v>
      </c>
    </row>
    <row r="155" spans="1:46" s="4" customFormat="1" ht="20.100000000000001" customHeight="1" x14ac:dyDescent="0.2">
      <c r="A155" s="17"/>
      <c r="B155" s="18">
        <v>146</v>
      </c>
      <c r="C155" s="19"/>
      <c r="D155" s="20"/>
      <c r="E155" s="19"/>
      <c r="F155" s="19"/>
      <c r="G155" s="21"/>
      <c r="H155" s="22"/>
      <c r="I155" s="23"/>
      <c r="J155" s="13" t="str">
        <f t="shared" si="42"/>
        <v xml:space="preserve"> </v>
      </c>
      <c r="K155" s="22"/>
      <c r="L155" s="23"/>
      <c r="M155" s="13" t="str">
        <f t="shared" si="43"/>
        <v xml:space="preserve"> </v>
      </c>
      <c r="N155" s="22"/>
      <c r="O155" s="23"/>
      <c r="P155" s="13" t="str">
        <f t="shared" si="38"/>
        <v xml:space="preserve"> </v>
      </c>
      <c r="Q155" s="22"/>
      <c r="R155" s="23"/>
      <c r="S155" s="13" t="str">
        <f t="shared" si="44"/>
        <v xml:space="preserve"> </v>
      </c>
      <c r="T155" s="22"/>
      <c r="U155" s="23"/>
      <c r="V155" s="13" t="str">
        <f t="shared" si="45"/>
        <v xml:space="preserve"> </v>
      </c>
      <c r="W155" s="22"/>
      <c r="X155" s="23"/>
      <c r="Y155" s="13" t="str">
        <f t="shared" si="46"/>
        <v xml:space="preserve"> </v>
      </c>
      <c r="Z155" s="22"/>
      <c r="AA155" s="23"/>
      <c r="AB155" s="13" t="str">
        <f t="shared" si="47"/>
        <v xml:space="preserve"> </v>
      </c>
      <c r="AC155" s="22"/>
      <c r="AD155" s="23"/>
      <c r="AE155" s="13" t="str">
        <f t="shared" si="48"/>
        <v xml:space="preserve"> </v>
      </c>
      <c r="AF155" s="22"/>
      <c r="AG155" s="23"/>
      <c r="AH155" s="13" t="str">
        <f t="shared" si="49"/>
        <v xml:space="preserve"> </v>
      </c>
      <c r="AI155" s="22"/>
      <c r="AJ155" s="23"/>
      <c r="AK155" s="13" t="str">
        <f t="shared" si="39"/>
        <v xml:space="preserve"> </v>
      </c>
      <c r="AL155" s="22"/>
      <c r="AM155" s="23"/>
      <c r="AN155" s="13" t="str">
        <f t="shared" si="50"/>
        <v xml:space="preserve"> </v>
      </c>
      <c r="AO155" s="22"/>
      <c r="AP155" s="23"/>
      <c r="AQ155" s="13" t="str">
        <f t="shared" si="51"/>
        <v xml:space="preserve"> </v>
      </c>
      <c r="AR155" s="24">
        <f t="shared" si="40"/>
        <v>0</v>
      </c>
      <c r="AS155" s="25">
        <f t="shared" si="41"/>
        <v>0</v>
      </c>
      <c r="AT155" s="16" t="e">
        <f t="shared" si="52"/>
        <v>#DIV/0!</v>
      </c>
    </row>
    <row r="156" spans="1:46" s="4" customFormat="1" ht="20.100000000000001" customHeight="1" x14ac:dyDescent="0.2">
      <c r="A156" s="17"/>
      <c r="B156" s="18">
        <v>147</v>
      </c>
      <c r="C156" s="19"/>
      <c r="D156" s="20"/>
      <c r="E156" s="19"/>
      <c r="F156" s="19"/>
      <c r="G156" s="21"/>
      <c r="H156" s="22"/>
      <c r="I156" s="23"/>
      <c r="J156" s="13" t="str">
        <f t="shared" si="42"/>
        <v xml:space="preserve"> </v>
      </c>
      <c r="K156" s="22"/>
      <c r="L156" s="23"/>
      <c r="M156" s="13" t="str">
        <f t="shared" si="43"/>
        <v xml:space="preserve"> </v>
      </c>
      <c r="N156" s="22"/>
      <c r="O156" s="23"/>
      <c r="P156" s="13" t="str">
        <f t="shared" si="38"/>
        <v xml:space="preserve"> </v>
      </c>
      <c r="Q156" s="22"/>
      <c r="R156" s="23"/>
      <c r="S156" s="13" t="str">
        <f t="shared" si="44"/>
        <v xml:space="preserve"> </v>
      </c>
      <c r="T156" s="22"/>
      <c r="U156" s="23"/>
      <c r="V156" s="13" t="str">
        <f t="shared" si="45"/>
        <v xml:space="preserve"> </v>
      </c>
      <c r="W156" s="22"/>
      <c r="X156" s="23"/>
      <c r="Y156" s="13" t="str">
        <f t="shared" si="46"/>
        <v xml:space="preserve"> </v>
      </c>
      <c r="Z156" s="22"/>
      <c r="AA156" s="23"/>
      <c r="AB156" s="13" t="str">
        <f t="shared" si="47"/>
        <v xml:space="preserve"> </v>
      </c>
      <c r="AC156" s="22"/>
      <c r="AD156" s="23"/>
      <c r="AE156" s="13" t="str">
        <f t="shared" si="48"/>
        <v xml:space="preserve"> </v>
      </c>
      <c r="AF156" s="22"/>
      <c r="AG156" s="23"/>
      <c r="AH156" s="13" t="str">
        <f t="shared" si="49"/>
        <v xml:space="preserve"> </v>
      </c>
      <c r="AI156" s="22"/>
      <c r="AJ156" s="23"/>
      <c r="AK156" s="13" t="str">
        <f t="shared" si="39"/>
        <v xml:space="preserve"> </v>
      </c>
      <c r="AL156" s="22"/>
      <c r="AM156" s="23"/>
      <c r="AN156" s="13" t="str">
        <f t="shared" si="50"/>
        <v xml:space="preserve"> </v>
      </c>
      <c r="AO156" s="22"/>
      <c r="AP156" s="23"/>
      <c r="AQ156" s="13" t="str">
        <f t="shared" si="51"/>
        <v xml:space="preserve"> </v>
      </c>
      <c r="AR156" s="24">
        <f t="shared" si="40"/>
        <v>0</v>
      </c>
      <c r="AS156" s="25">
        <f t="shared" si="41"/>
        <v>0</v>
      </c>
      <c r="AT156" s="16" t="e">
        <f t="shared" si="52"/>
        <v>#DIV/0!</v>
      </c>
    </row>
    <row r="157" spans="1:46" s="4" customFormat="1" ht="20.100000000000001" customHeight="1" x14ac:dyDescent="0.2">
      <c r="A157" s="17"/>
      <c r="B157" s="18">
        <v>148</v>
      </c>
      <c r="C157" s="19"/>
      <c r="D157" s="20"/>
      <c r="E157" s="19"/>
      <c r="F157" s="19"/>
      <c r="G157" s="21"/>
      <c r="H157" s="22"/>
      <c r="I157" s="23"/>
      <c r="J157" s="13" t="str">
        <f t="shared" si="42"/>
        <v xml:space="preserve"> </v>
      </c>
      <c r="K157" s="22"/>
      <c r="L157" s="23"/>
      <c r="M157" s="13" t="str">
        <f t="shared" si="43"/>
        <v xml:space="preserve"> </v>
      </c>
      <c r="N157" s="22"/>
      <c r="O157" s="23"/>
      <c r="P157" s="13" t="str">
        <f t="shared" si="38"/>
        <v xml:space="preserve"> </v>
      </c>
      <c r="Q157" s="22"/>
      <c r="R157" s="23"/>
      <c r="S157" s="13" t="str">
        <f t="shared" si="44"/>
        <v xml:space="preserve"> </v>
      </c>
      <c r="T157" s="22"/>
      <c r="U157" s="23"/>
      <c r="V157" s="13" t="str">
        <f t="shared" si="45"/>
        <v xml:space="preserve"> </v>
      </c>
      <c r="W157" s="22"/>
      <c r="X157" s="23"/>
      <c r="Y157" s="13" t="str">
        <f t="shared" si="46"/>
        <v xml:space="preserve"> </v>
      </c>
      <c r="Z157" s="22"/>
      <c r="AA157" s="23"/>
      <c r="AB157" s="13" t="str">
        <f t="shared" si="47"/>
        <v xml:space="preserve"> </v>
      </c>
      <c r="AC157" s="22"/>
      <c r="AD157" s="23"/>
      <c r="AE157" s="13" t="str">
        <f t="shared" si="48"/>
        <v xml:space="preserve"> </v>
      </c>
      <c r="AF157" s="22"/>
      <c r="AG157" s="23"/>
      <c r="AH157" s="13" t="str">
        <f t="shared" si="49"/>
        <v xml:space="preserve"> </v>
      </c>
      <c r="AI157" s="22"/>
      <c r="AJ157" s="23"/>
      <c r="AK157" s="13" t="str">
        <f t="shared" si="39"/>
        <v xml:space="preserve"> </v>
      </c>
      <c r="AL157" s="22"/>
      <c r="AM157" s="23"/>
      <c r="AN157" s="13" t="str">
        <f t="shared" si="50"/>
        <v xml:space="preserve"> </v>
      </c>
      <c r="AO157" s="22"/>
      <c r="AP157" s="23"/>
      <c r="AQ157" s="13" t="str">
        <f t="shared" si="51"/>
        <v xml:space="preserve"> </v>
      </c>
      <c r="AR157" s="24">
        <f t="shared" si="40"/>
        <v>0</v>
      </c>
      <c r="AS157" s="25">
        <f t="shared" si="41"/>
        <v>0</v>
      </c>
      <c r="AT157" s="16" t="e">
        <f t="shared" si="52"/>
        <v>#DIV/0!</v>
      </c>
    </row>
    <row r="158" spans="1:46" s="4" customFormat="1" ht="20.100000000000001" customHeight="1" x14ac:dyDescent="0.2">
      <c r="A158" s="17"/>
      <c r="B158" s="18">
        <v>149</v>
      </c>
      <c r="C158" s="19"/>
      <c r="D158" s="20"/>
      <c r="E158" s="19"/>
      <c r="F158" s="19"/>
      <c r="G158" s="21"/>
      <c r="H158" s="22"/>
      <c r="I158" s="23"/>
      <c r="J158" s="13" t="str">
        <f t="shared" si="42"/>
        <v xml:space="preserve"> </v>
      </c>
      <c r="K158" s="22"/>
      <c r="L158" s="23"/>
      <c r="M158" s="13" t="str">
        <f t="shared" si="43"/>
        <v xml:space="preserve"> </v>
      </c>
      <c r="N158" s="22"/>
      <c r="O158" s="23"/>
      <c r="P158" s="13" t="str">
        <f t="shared" si="38"/>
        <v xml:space="preserve"> </v>
      </c>
      <c r="Q158" s="22"/>
      <c r="R158" s="23"/>
      <c r="S158" s="13" t="str">
        <f t="shared" si="44"/>
        <v xml:space="preserve"> </v>
      </c>
      <c r="T158" s="22"/>
      <c r="U158" s="23"/>
      <c r="V158" s="13" t="str">
        <f t="shared" si="45"/>
        <v xml:space="preserve"> </v>
      </c>
      <c r="W158" s="22"/>
      <c r="X158" s="23"/>
      <c r="Y158" s="13" t="str">
        <f t="shared" si="46"/>
        <v xml:space="preserve"> </v>
      </c>
      <c r="Z158" s="22"/>
      <c r="AA158" s="23"/>
      <c r="AB158" s="13" t="str">
        <f t="shared" si="47"/>
        <v xml:space="preserve"> </v>
      </c>
      <c r="AC158" s="22"/>
      <c r="AD158" s="23"/>
      <c r="AE158" s="13" t="str">
        <f t="shared" si="48"/>
        <v xml:space="preserve"> </v>
      </c>
      <c r="AF158" s="22"/>
      <c r="AG158" s="23"/>
      <c r="AH158" s="13" t="str">
        <f t="shared" si="49"/>
        <v xml:space="preserve"> </v>
      </c>
      <c r="AI158" s="22"/>
      <c r="AJ158" s="23"/>
      <c r="AK158" s="13" t="str">
        <f t="shared" si="39"/>
        <v xml:space="preserve"> </v>
      </c>
      <c r="AL158" s="22"/>
      <c r="AM158" s="23"/>
      <c r="AN158" s="13" t="str">
        <f t="shared" si="50"/>
        <v xml:space="preserve"> </v>
      </c>
      <c r="AO158" s="22"/>
      <c r="AP158" s="23"/>
      <c r="AQ158" s="13" t="str">
        <f t="shared" si="51"/>
        <v xml:space="preserve"> </v>
      </c>
      <c r="AR158" s="24">
        <f t="shared" si="40"/>
        <v>0</v>
      </c>
      <c r="AS158" s="25">
        <f t="shared" si="41"/>
        <v>0</v>
      </c>
      <c r="AT158" s="16" t="e">
        <f t="shared" si="52"/>
        <v>#DIV/0!</v>
      </c>
    </row>
    <row r="159" spans="1:46" s="4" customFormat="1" ht="20.100000000000001" customHeight="1" x14ac:dyDescent="0.2">
      <c r="A159" s="17"/>
      <c r="B159" s="18">
        <v>150</v>
      </c>
      <c r="C159" s="19"/>
      <c r="D159" s="20"/>
      <c r="E159" s="19"/>
      <c r="F159" s="19"/>
      <c r="G159" s="21"/>
      <c r="H159" s="22"/>
      <c r="I159" s="23"/>
      <c r="J159" s="13" t="str">
        <f t="shared" si="42"/>
        <v xml:space="preserve"> </v>
      </c>
      <c r="K159" s="22"/>
      <c r="L159" s="23"/>
      <c r="M159" s="13" t="str">
        <f t="shared" si="43"/>
        <v xml:space="preserve"> </v>
      </c>
      <c r="N159" s="22"/>
      <c r="O159" s="23"/>
      <c r="P159" s="13" t="str">
        <f t="shared" si="38"/>
        <v xml:space="preserve"> </v>
      </c>
      <c r="Q159" s="22"/>
      <c r="R159" s="23"/>
      <c r="S159" s="13" t="str">
        <f t="shared" si="44"/>
        <v xml:space="preserve"> </v>
      </c>
      <c r="T159" s="22"/>
      <c r="U159" s="23"/>
      <c r="V159" s="13" t="str">
        <f t="shared" si="45"/>
        <v xml:space="preserve"> </v>
      </c>
      <c r="W159" s="22"/>
      <c r="X159" s="23"/>
      <c r="Y159" s="13" t="str">
        <f t="shared" si="46"/>
        <v xml:space="preserve"> </v>
      </c>
      <c r="Z159" s="22"/>
      <c r="AA159" s="23"/>
      <c r="AB159" s="13" t="str">
        <f t="shared" si="47"/>
        <v xml:space="preserve"> </v>
      </c>
      <c r="AC159" s="22"/>
      <c r="AD159" s="23"/>
      <c r="AE159" s="13" t="str">
        <f t="shared" si="48"/>
        <v xml:space="preserve"> </v>
      </c>
      <c r="AF159" s="22"/>
      <c r="AG159" s="23"/>
      <c r="AH159" s="13" t="str">
        <f t="shared" si="49"/>
        <v xml:space="preserve"> </v>
      </c>
      <c r="AI159" s="22"/>
      <c r="AJ159" s="23"/>
      <c r="AK159" s="13" t="str">
        <f t="shared" si="39"/>
        <v xml:space="preserve"> </v>
      </c>
      <c r="AL159" s="22"/>
      <c r="AM159" s="23"/>
      <c r="AN159" s="13" t="str">
        <f t="shared" si="50"/>
        <v xml:space="preserve"> </v>
      </c>
      <c r="AO159" s="22"/>
      <c r="AP159" s="23"/>
      <c r="AQ159" s="13" t="str">
        <f t="shared" si="51"/>
        <v xml:space="preserve"> </v>
      </c>
      <c r="AR159" s="24">
        <f t="shared" si="40"/>
        <v>0</v>
      </c>
      <c r="AS159" s="25">
        <f t="shared" si="41"/>
        <v>0</v>
      </c>
      <c r="AT159" s="16" t="e">
        <f t="shared" si="52"/>
        <v>#DIV/0!</v>
      </c>
    </row>
    <row r="160" spans="1:46" s="4" customFormat="1" ht="20.100000000000001" customHeight="1" x14ac:dyDescent="0.2">
      <c r="A160" s="17"/>
      <c r="B160" s="18">
        <v>151</v>
      </c>
      <c r="C160" s="19"/>
      <c r="D160" s="20"/>
      <c r="E160" s="19"/>
      <c r="F160" s="19"/>
      <c r="G160" s="21"/>
      <c r="H160" s="22"/>
      <c r="I160" s="23"/>
      <c r="J160" s="13" t="str">
        <f t="shared" si="42"/>
        <v xml:space="preserve"> </v>
      </c>
      <c r="K160" s="22"/>
      <c r="L160" s="23"/>
      <c r="M160" s="13" t="str">
        <f t="shared" si="43"/>
        <v xml:space="preserve"> </v>
      </c>
      <c r="N160" s="22"/>
      <c r="O160" s="23"/>
      <c r="P160" s="13" t="str">
        <f t="shared" si="38"/>
        <v xml:space="preserve"> </v>
      </c>
      <c r="Q160" s="22"/>
      <c r="R160" s="23"/>
      <c r="S160" s="13" t="str">
        <f t="shared" si="44"/>
        <v xml:space="preserve"> </v>
      </c>
      <c r="T160" s="22"/>
      <c r="U160" s="23"/>
      <c r="V160" s="13" t="str">
        <f t="shared" si="45"/>
        <v xml:space="preserve"> </v>
      </c>
      <c r="W160" s="22"/>
      <c r="X160" s="23"/>
      <c r="Y160" s="13" t="str">
        <f t="shared" si="46"/>
        <v xml:space="preserve"> </v>
      </c>
      <c r="Z160" s="22"/>
      <c r="AA160" s="23"/>
      <c r="AB160" s="13" t="str">
        <f t="shared" si="47"/>
        <v xml:space="preserve"> </v>
      </c>
      <c r="AC160" s="22"/>
      <c r="AD160" s="23"/>
      <c r="AE160" s="13" t="str">
        <f t="shared" si="48"/>
        <v xml:space="preserve"> </v>
      </c>
      <c r="AF160" s="22"/>
      <c r="AG160" s="23"/>
      <c r="AH160" s="13" t="str">
        <f t="shared" si="49"/>
        <v xml:space="preserve"> </v>
      </c>
      <c r="AI160" s="22"/>
      <c r="AJ160" s="23"/>
      <c r="AK160" s="13" t="str">
        <f t="shared" si="39"/>
        <v xml:space="preserve"> </v>
      </c>
      <c r="AL160" s="22"/>
      <c r="AM160" s="23"/>
      <c r="AN160" s="13" t="str">
        <f t="shared" si="50"/>
        <v xml:space="preserve"> </v>
      </c>
      <c r="AO160" s="22"/>
      <c r="AP160" s="23"/>
      <c r="AQ160" s="13" t="str">
        <f t="shared" si="51"/>
        <v xml:space="preserve"> </v>
      </c>
      <c r="AR160" s="24">
        <f t="shared" si="40"/>
        <v>0</v>
      </c>
      <c r="AS160" s="25">
        <f t="shared" si="41"/>
        <v>0</v>
      </c>
      <c r="AT160" s="16" t="e">
        <f t="shared" si="52"/>
        <v>#DIV/0!</v>
      </c>
    </row>
  </sheetData>
  <mergeCells count="21">
    <mergeCell ref="Q8:S8"/>
    <mergeCell ref="C4:E4"/>
    <mergeCell ref="A8:A9"/>
    <mergeCell ref="B8:B9"/>
    <mergeCell ref="C8:C9"/>
    <mergeCell ref="D8:D9"/>
    <mergeCell ref="E8:E9"/>
    <mergeCell ref="F8:F9"/>
    <mergeCell ref="G8:G9"/>
    <mergeCell ref="H8:J8"/>
    <mergeCell ref="K8:M8"/>
    <mergeCell ref="N8:P8"/>
    <mergeCell ref="AL8:AN8"/>
    <mergeCell ref="AO8:AQ8"/>
    <mergeCell ref="AR8:AT8"/>
    <mergeCell ref="T8:V8"/>
    <mergeCell ref="W8:Y8"/>
    <mergeCell ref="Z8:AB8"/>
    <mergeCell ref="AC8:AE8"/>
    <mergeCell ref="AF8:AH8"/>
    <mergeCell ref="AI8:AK8"/>
  </mergeCells>
  <pageMargins left="0" right="0" top="0" bottom="0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97"/>
  <sheetViews>
    <sheetView workbookViewId="0">
      <selection activeCell="AL168" sqref="AL168:AL170"/>
    </sheetView>
  </sheetViews>
  <sheetFormatPr baseColWidth="10" defaultColWidth="11.42578125" defaultRowHeight="12.75" x14ac:dyDescent="0.2"/>
  <cols>
    <col min="1" max="1" width="6.140625" style="44" customWidth="1"/>
    <col min="2" max="2" width="26.85546875" style="44" customWidth="1"/>
    <col min="3" max="3" width="42.5703125" style="43" customWidth="1"/>
    <col min="4" max="4" width="6.7109375" style="44" customWidth="1"/>
    <col min="5" max="5" width="4.7109375" style="44" customWidth="1"/>
    <col min="6" max="6" width="6.7109375" style="44" customWidth="1"/>
    <col min="7" max="7" width="6.28515625" style="44" customWidth="1"/>
    <col min="8" max="9" width="4.7109375" style="44" customWidth="1"/>
    <col min="10" max="10" width="6.140625" style="44" customWidth="1"/>
    <col min="11" max="11" width="4.7109375" style="44" customWidth="1"/>
    <col min="12" max="12" width="6.7109375" style="44" customWidth="1"/>
    <col min="13" max="17" width="4.7109375" style="44" customWidth="1"/>
    <col min="18" max="18" width="6.28515625" style="44" customWidth="1"/>
    <col min="19" max="19" width="7.85546875" style="44" customWidth="1"/>
    <col min="20" max="20" width="6.28515625" style="44" customWidth="1"/>
    <col min="21" max="21" width="7.5703125" style="44" customWidth="1"/>
    <col min="22" max="22" width="5" style="44" customWidth="1"/>
    <col min="23" max="24" width="7" style="44" customWidth="1"/>
    <col min="25" max="32" width="4.7109375" style="44" customWidth="1"/>
    <col min="33" max="33" width="6.5703125" style="44" customWidth="1"/>
    <col min="34" max="34" width="4.7109375" style="44" customWidth="1"/>
    <col min="35" max="35" width="9.85546875" style="44" customWidth="1"/>
    <col min="36" max="37" width="11.42578125" style="44"/>
    <col min="38" max="38" width="23.28515625" style="44" customWidth="1"/>
    <col min="39" max="16384" width="11.42578125" style="44"/>
  </cols>
  <sheetData>
    <row r="1" spans="1:38" x14ac:dyDescent="0.2">
      <c r="A1" s="42"/>
      <c r="B1" s="42"/>
    </row>
    <row r="2" spans="1:38" x14ac:dyDescent="0.2">
      <c r="A2" s="45"/>
      <c r="B2" s="45"/>
      <c r="C2" s="46"/>
      <c r="D2" s="46"/>
      <c r="E2" s="47"/>
      <c r="F2" s="47"/>
      <c r="G2" s="47"/>
      <c r="H2" s="47"/>
      <c r="I2" s="47"/>
      <c r="J2" s="45" t="s">
        <v>7</v>
      </c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1:38" x14ac:dyDescent="0.2">
      <c r="A3" s="42"/>
      <c r="B3" s="42"/>
    </row>
    <row r="4" spans="1:38" x14ac:dyDescent="0.2">
      <c r="A4" s="42"/>
      <c r="B4" s="42"/>
    </row>
    <row r="5" spans="1:38" x14ac:dyDescent="0.2">
      <c r="A5" s="389" t="s">
        <v>101</v>
      </c>
      <c r="B5" s="389"/>
      <c r="C5" s="389"/>
      <c r="D5" s="389"/>
      <c r="U5" s="48" t="s">
        <v>0</v>
      </c>
      <c r="V5" s="49"/>
      <c r="W5" s="49"/>
      <c r="X5" s="50"/>
      <c r="Y5" s="390" t="s">
        <v>102</v>
      </c>
      <c r="Z5" s="390"/>
      <c r="AA5" s="390"/>
      <c r="AB5" s="51"/>
      <c r="AC5" s="51"/>
      <c r="AD5" s="51"/>
      <c r="AE5" s="51"/>
      <c r="AF5" s="51"/>
      <c r="AG5" s="51"/>
    </row>
    <row r="6" spans="1:38" x14ac:dyDescent="0.2">
      <c r="A6" s="389" t="s">
        <v>100</v>
      </c>
      <c r="B6" s="389"/>
      <c r="C6" s="389"/>
      <c r="D6" s="389"/>
      <c r="U6" s="48" t="s">
        <v>1</v>
      </c>
      <c r="V6" s="49"/>
      <c r="W6" s="49"/>
      <c r="X6" s="50"/>
      <c r="Y6" s="390" t="s">
        <v>104</v>
      </c>
      <c r="Z6" s="390"/>
      <c r="AA6" s="390"/>
      <c r="AB6" s="51"/>
      <c r="AC6" s="51"/>
      <c r="AD6" s="51"/>
      <c r="AE6" s="51"/>
      <c r="AF6" s="51"/>
      <c r="AG6" s="51"/>
    </row>
    <row r="7" spans="1:38" x14ac:dyDescent="0.2">
      <c r="A7" s="389"/>
      <c r="B7" s="389"/>
      <c r="C7" s="389"/>
      <c r="D7" s="389"/>
      <c r="U7" s="48"/>
      <c r="V7" s="49"/>
      <c r="W7" s="49"/>
      <c r="X7" s="50"/>
      <c r="Y7" s="390"/>
      <c r="Z7" s="390"/>
      <c r="AA7" s="390"/>
      <c r="AB7" s="51"/>
      <c r="AC7" s="51"/>
      <c r="AD7" s="51"/>
      <c r="AE7" s="51"/>
      <c r="AF7" s="51"/>
      <c r="AG7" s="51"/>
    </row>
    <row r="8" spans="1:38" x14ac:dyDescent="0.2">
      <c r="A8" s="45"/>
      <c r="B8" s="45"/>
      <c r="U8" s="52"/>
      <c r="V8" s="52"/>
      <c r="W8" s="52"/>
      <c r="X8" s="53"/>
    </row>
    <row r="9" spans="1:38" x14ac:dyDescent="0.2">
      <c r="A9" s="391" t="s">
        <v>283</v>
      </c>
      <c r="B9" s="392"/>
      <c r="C9" s="393"/>
      <c r="U9" s="48" t="s">
        <v>3</v>
      </c>
      <c r="V9" s="49"/>
      <c r="W9" s="49"/>
      <c r="X9" s="50"/>
      <c r="Y9" s="390" t="s">
        <v>413</v>
      </c>
      <c r="Z9" s="390"/>
      <c r="AA9" s="390"/>
    </row>
    <row r="10" spans="1:38" x14ac:dyDescent="0.2">
      <c r="A10" s="42"/>
      <c r="B10" s="42"/>
    </row>
    <row r="11" spans="1:38" ht="13.5" thickBot="1" x14ac:dyDescent="0.25">
      <c r="A11" s="42"/>
      <c r="B11" s="42"/>
    </row>
    <row r="12" spans="1:38" ht="64.5" thickBot="1" x14ac:dyDescent="0.25">
      <c r="A12" s="54" t="s">
        <v>9</v>
      </c>
      <c r="B12" s="123" t="s">
        <v>236</v>
      </c>
      <c r="C12" s="56" t="s">
        <v>10</v>
      </c>
      <c r="D12" s="57" t="s">
        <v>181</v>
      </c>
      <c r="E12" s="58" t="s">
        <v>171</v>
      </c>
      <c r="F12" s="58" t="s">
        <v>179</v>
      </c>
      <c r="G12" s="58" t="s">
        <v>11</v>
      </c>
      <c r="H12" s="58" t="s">
        <v>105</v>
      </c>
      <c r="I12" s="58" t="s">
        <v>174</v>
      </c>
      <c r="J12" s="58" t="s">
        <v>109</v>
      </c>
      <c r="K12" s="58" t="s">
        <v>110</v>
      </c>
      <c r="L12" s="58" t="s">
        <v>111</v>
      </c>
      <c r="M12" s="58" t="s">
        <v>112</v>
      </c>
      <c r="N12" s="58" t="s">
        <v>113</v>
      </c>
      <c r="O12" s="58" t="s">
        <v>117</v>
      </c>
      <c r="P12" s="58" t="s">
        <v>106</v>
      </c>
      <c r="Q12" s="58" t="s">
        <v>183</v>
      </c>
      <c r="R12" s="58" t="s">
        <v>164</v>
      </c>
      <c r="S12" s="58" t="s">
        <v>55</v>
      </c>
      <c r="T12" s="58" t="s">
        <v>12</v>
      </c>
      <c r="U12" s="58" t="s">
        <v>14</v>
      </c>
      <c r="V12" s="58" t="s">
        <v>13</v>
      </c>
      <c r="W12" s="58" t="s">
        <v>132</v>
      </c>
      <c r="X12" s="58" t="s">
        <v>133</v>
      </c>
      <c r="Y12" s="58" t="s">
        <v>15</v>
      </c>
      <c r="Z12" s="58" t="s">
        <v>16</v>
      </c>
      <c r="AA12" s="58" t="s">
        <v>56</v>
      </c>
      <c r="AB12" s="59" t="s">
        <v>155</v>
      </c>
      <c r="AC12" s="59" t="s">
        <v>17</v>
      </c>
      <c r="AD12" s="59" t="s">
        <v>129</v>
      </c>
      <c r="AE12" s="58" t="s">
        <v>121</v>
      </c>
      <c r="AF12" s="58" t="s">
        <v>124</v>
      </c>
      <c r="AG12" s="60" t="s">
        <v>168</v>
      </c>
      <c r="AH12" s="60" t="s">
        <v>175</v>
      </c>
      <c r="AI12" s="101" t="s">
        <v>51</v>
      </c>
      <c r="AJ12" s="104" t="s">
        <v>38</v>
      </c>
      <c r="AK12" s="61" t="s">
        <v>52</v>
      </c>
      <c r="AL12" s="40" t="s">
        <v>215</v>
      </c>
    </row>
    <row r="13" spans="1:38" ht="15.75" customHeight="1" x14ac:dyDescent="0.2">
      <c r="A13" s="62">
        <v>1</v>
      </c>
      <c r="B13" s="124" t="s">
        <v>371</v>
      </c>
      <c r="C13" s="125" t="s">
        <v>59</v>
      </c>
      <c r="D13" s="126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>
        <v>36</v>
      </c>
      <c r="T13" s="127"/>
      <c r="U13" s="127"/>
      <c r="V13" s="127"/>
      <c r="W13" s="127">
        <f>2*12</f>
        <v>24</v>
      </c>
      <c r="X13" s="127">
        <f>6*12</f>
        <v>72</v>
      </c>
      <c r="Y13" s="128"/>
      <c r="Z13" s="127"/>
      <c r="AA13" s="127"/>
      <c r="AB13" s="127"/>
      <c r="AC13" s="127"/>
      <c r="AD13" s="127"/>
      <c r="AE13" s="127"/>
      <c r="AF13" s="127"/>
      <c r="AG13" s="127">
        <f>18</f>
        <v>18</v>
      </c>
      <c r="AH13" s="129"/>
      <c r="AI13" s="149">
        <f t="shared" ref="AI13:AI76" si="0">SUM(D13:AH13)</f>
        <v>150</v>
      </c>
      <c r="AJ13" s="150">
        <v>0</v>
      </c>
      <c r="AK13" s="131" t="e">
        <f t="shared" ref="AK13:AK76" si="1">+AJ13/D13</f>
        <v>#DIV/0!</v>
      </c>
      <c r="AL13" s="110" t="s">
        <v>216</v>
      </c>
    </row>
    <row r="14" spans="1:38" ht="15.75" customHeight="1" x14ac:dyDescent="0.2">
      <c r="A14" s="62">
        <v>2</v>
      </c>
      <c r="B14" s="81" t="s">
        <v>372</v>
      </c>
      <c r="C14" s="70" t="s">
        <v>60</v>
      </c>
      <c r="D14" s="132">
        <f>5*4</f>
        <v>20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>
        <f>6*6</f>
        <v>36</v>
      </c>
      <c r="T14" s="72"/>
      <c r="U14" s="72">
        <f>2*6</f>
        <v>12</v>
      </c>
      <c r="V14" s="72"/>
      <c r="W14" s="72">
        <f>4*12</f>
        <v>48</v>
      </c>
      <c r="X14" s="72">
        <f>2*12</f>
        <v>24</v>
      </c>
      <c r="Y14" s="74"/>
      <c r="Z14" s="72"/>
      <c r="AA14" s="74"/>
      <c r="AB14" s="72"/>
      <c r="AC14" s="72"/>
      <c r="AD14" s="72"/>
      <c r="AE14" s="72"/>
      <c r="AF14" s="72"/>
      <c r="AG14" s="72">
        <f>10</f>
        <v>10</v>
      </c>
      <c r="AH14" s="133"/>
      <c r="AI14" s="149">
        <f t="shared" si="0"/>
        <v>150</v>
      </c>
      <c r="AJ14" s="150">
        <v>3</v>
      </c>
      <c r="AK14" s="131">
        <f t="shared" si="1"/>
        <v>0.15</v>
      </c>
      <c r="AL14" s="110" t="s">
        <v>216</v>
      </c>
    </row>
    <row r="15" spans="1:38" ht="15.75" customHeight="1" x14ac:dyDescent="0.2">
      <c r="A15" s="77">
        <v>3</v>
      </c>
      <c r="B15" s="81" t="s">
        <v>373</v>
      </c>
      <c r="C15" s="70" t="s">
        <v>61</v>
      </c>
      <c r="D15" s="13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401" t="s">
        <v>374</v>
      </c>
      <c r="AD15" s="402"/>
      <c r="AE15" s="402"/>
      <c r="AF15" s="402"/>
      <c r="AG15" s="402"/>
      <c r="AH15" s="403"/>
      <c r="AI15" s="149">
        <f t="shared" si="0"/>
        <v>0</v>
      </c>
      <c r="AJ15" s="150">
        <v>0</v>
      </c>
      <c r="AK15" s="131" t="e">
        <f t="shared" si="1"/>
        <v>#DIV/0!</v>
      </c>
      <c r="AL15" s="110" t="s">
        <v>216</v>
      </c>
    </row>
    <row r="16" spans="1:38" ht="15.75" customHeight="1" x14ac:dyDescent="0.2">
      <c r="A16" s="62">
        <v>4</v>
      </c>
      <c r="B16" s="81" t="s">
        <v>373</v>
      </c>
      <c r="C16" s="70" t="s">
        <v>62</v>
      </c>
      <c r="D16" s="132"/>
      <c r="E16" s="72"/>
      <c r="F16" s="72"/>
      <c r="G16" s="72"/>
      <c r="H16" s="74"/>
      <c r="I16" s="74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>
        <f>6*12</f>
        <v>72</v>
      </c>
      <c r="Y16" s="74"/>
      <c r="Z16" s="72"/>
      <c r="AA16" s="74"/>
      <c r="AB16" s="72"/>
      <c r="AC16" s="74"/>
      <c r="AD16" s="74"/>
      <c r="AE16" s="74"/>
      <c r="AF16" s="74"/>
      <c r="AG16" s="74"/>
      <c r="AH16" s="134"/>
      <c r="AI16" s="149">
        <f t="shared" si="0"/>
        <v>72</v>
      </c>
      <c r="AJ16" s="150">
        <v>0</v>
      </c>
      <c r="AK16" s="131" t="e">
        <f t="shared" si="1"/>
        <v>#DIV/0!</v>
      </c>
      <c r="AL16" s="110" t="s">
        <v>216</v>
      </c>
    </row>
    <row r="17" spans="1:38" ht="15.75" customHeight="1" x14ac:dyDescent="0.2">
      <c r="A17" s="62">
        <v>5</v>
      </c>
      <c r="B17" s="81" t="s">
        <v>373</v>
      </c>
      <c r="C17" s="70" t="s">
        <v>63</v>
      </c>
      <c r="D17" s="13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>
        <f>9*6</f>
        <v>54</v>
      </c>
      <c r="V17" s="72"/>
      <c r="W17" s="72">
        <f>2*12</f>
        <v>24</v>
      </c>
      <c r="X17" s="72">
        <f>6*12</f>
        <v>72</v>
      </c>
      <c r="Y17" s="74"/>
      <c r="Z17" s="72"/>
      <c r="AA17" s="74"/>
      <c r="AB17" s="72"/>
      <c r="AC17" s="74"/>
      <c r="AD17" s="74"/>
      <c r="AE17" s="74"/>
      <c r="AF17" s="74"/>
      <c r="AG17" s="74"/>
      <c r="AH17" s="134"/>
      <c r="AI17" s="149">
        <f t="shared" si="0"/>
        <v>150</v>
      </c>
      <c r="AJ17" s="150">
        <v>0</v>
      </c>
      <c r="AK17" s="131" t="e">
        <f t="shared" si="1"/>
        <v>#DIV/0!</v>
      </c>
      <c r="AL17" s="110" t="s">
        <v>216</v>
      </c>
    </row>
    <row r="18" spans="1:38" ht="15.75" customHeight="1" x14ac:dyDescent="0.2">
      <c r="A18" s="77">
        <v>6</v>
      </c>
      <c r="B18" s="81" t="s">
        <v>373</v>
      </c>
      <c r="C18" s="70" t="s">
        <v>64</v>
      </c>
      <c r="D18" s="13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>
        <f>9*6</f>
        <v>54</v>
      </c>
      <c r="V18" s="72"/>
      <c r="W18" s="72">
        <f>3*12</f>
        <v>36</v>
      </c>
      <c r="X18" s="72">
        <f>5*12</f>
        <v>60</v>
      </c>
      <c r="Y18" s="74"/>
      <c r="Z18" s="72"/>
      <c r="AA18" s="74"/>
      <c r="AB18" s="72"/>
      <c r="AC18" s="72"/>
      <c r="AD18" s="72"/>
      <c r="AE18" s="72"/>
      <c r="AF18" s="72"/>
      <c r="AG18" s="72"/>
      <c r="AH18" s="133"/>
      <c r="AI18" s="149">
        <f t="shared" si="0"/>
        <v>150</v>
      </c>
      <c r="AJ18" s="150">
        <v>0</v>
      </c>
      <c r="AK18" s="131" t="e">
        <f t="shared" si="1"/>
        <v>#DIV/0!</v>
      </c>
      <c r="AL18" s="110" t="s">
        <v>216</v>
      </c>
    </row>
    <row r="19" spans="1:38" ht="15.75" customHeight="1" x14ac:dyDescent="0.2">
      <c r="A19" s="62">
        <v>7</v>
      </c>
      <c r="B19" s="81" t="s">
        <v>375</v>
      </c>
      <c r="C19" s="70" t="s">
        <v>65</v>
      </c>
      <c r="D19" s="13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>
        <f>4*6</f>
        <v>24</v>
      </c>
      <c r="V19" s="72"/>
      <c r="W19" s="72">
        <f>1*12</f>
        <v>12</v>
      </c>
      <c r="X19" s="72">
        <f>3*12</f>
        <v>36</v>
      </c>
      <c r="Y19" s="74"/>
      <c r="Z19" s="72"/>
      <c r="AA19" s="74"/>
      <c r="AB19" s="72"/>
      <c r="AC19" s="401" t="s">
        <v>376</v>
      </c>
      <c r="AD19" s="402"/>
      <c r="AE19" s="402"/>
      <c r="AF19" s="402"/>
      <c r="AG19" s="402"/>
      <c r="AH19" s="403"/>
      <c r="AI19" s="149">
        <f t="shared" si="0"/>
        <v>72</v>
      </c>
      <c r="AJ19" s="150">
        <v>0</v>
      </c>
      <c r="AK19" s="131" t="e">
        <f t="shared" si="1"/>
        <v>#DIV/0!</v>
      </c>
      <c r="AL19" s="110" t="s">
        <v>216</v>
      </c>
    </row>
    <row r="20" spans="1:38" ht="15.75" customHeight="1" x14ac:dyDescent="0.2">
      <c r="A20" s="62">
        <v>8</v>
      </c>
      <c r="B20" s="81" t="s">
        <v>375</v>
      </c>
      <c r="C20" s="70" t="s">
        <v>66</v>
      </c>
      <c r="D20" s="13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>
        <f>9*6</f>
        <v>54</v>
      </c>
      <c r="V20" s="72"/>
      <c r="W20" s="72">
        <f>4*12</f>
        <v>48</v>
      </c>
      <c r="X20" s="72">
        <f>4*12</f>
        <v>48</v>
      </c>
      <c r="Y20" s="74"/>
      <c r="Z20" s="72"/>
      <c r="AA20" s="74"/>
      <c r="AB20" s="72"/>
      <c r="AC20" s="74"/>
      <c r="AD20" s="74"/>
      <c r="AE20" s="74"/>
      <c r="AF20" s="74"/>
      <c r="AG20" s="74"/>
      <c r="AH20" s="134"/>
      <c r="AI20" s="149">
        <f t="shared" si="0"/>
        <v>150</v>
      </c>
      <c r="AJ20" s="150">
        <v>0</v>
      </c>
      <c r="AK20" s="131" t="e">
        <f t="shared" si="1"/>
        <v>#DIV/0!</v>
      </c>
      <c r="AL20" s="110" t="s">
        <v>216</v>
      </c>
    </row>
    <row r="21" spans="1:38" ht="15.75" customHeight="1" x14ac:dyDescent="0.2">
      <c r="A21" s="77">
        <v>9</v>
      </c>
      <c r="B21" s="81" t="s">
        <v>375</v>
      </c>
      <c r="C21" s="70" t="s">
        <v>67</v>
      </c>
      <c r="D21" s="13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401" t="s">
        <v>377</v>
      </c>
      <c r="AD21" s="402"/>
      <c r="AE21" s="402"/>
      <c r="AF21" s="402"/>
      <c r="AG21" s="402"/>
      <c r="AH21" s="403"/>
      <c r="AI21" s="149">
        <f t="shared" si="0"/>
        <v>0</v>
      </c>
      <c r="AJ21" s="150">
        <v>0</v>
      </c>
      <c r="AK21" s="131" t="e">
        <f t="shared" si="1"/>
        <v>#DIV/0!</v>
      </c>
      <c r="AL21" s="110" t="s">
        <v>216</v>
      </c>
    </row>
    <row r="22" spans="1:38" ht="15.75" customHeight="1" x14ac:dyDescent="0.2">
      <c r="A22" s="62">
        <v>10</v>
      </c>
      <c r="B22" s="81" t="s">
        <v>375</v>
      </c>
      <c r="C22" s="70" t="s">
        <v>68</v>
      </c>
      <c r="D22" s="132">
        <f>6*4</f>
        <v>24</v>
      </c>
      <c r="E22" s="72"/>
      <c r="F22" s="72"/>
      <c r="G22" s="72">
        <f>4*4</f>
        <v>16</v>
      </c>
      <c r="H22" s="72"/>
      <c r="I22" s="72"/>
      <c r="J22" s="72"/>
      <c r="K22" s="83"/>
      <c r="L22" s="72"/>
      <c r="M22" s="72"/>
      <c r="N22" s="72"/>
      <c r="O22" s="72"/>
      <c r="P22" s="72"/>
      <c r="Q22" s="72"/>
      <c r="R22" s="72"/>
      <c r="S22" s="83"/>
      <c r="T22" s="72"/>
      <c r="U22" s="72">
        <f>5*6</f>
        <v>30</v>
      </c>
      <c r="V22" s="72"/>
      <c r="W22" s="72"/>
      <c r="X22" s="72">
        <f>5*12</f>
        <v>60</v>
      </c>
      <c r="Y22" s="74"/>
      <c r="Z22" s="72"/>
      <c r="AA22" s="74"/>
      <c r="AB22" s="72"/>
      <c r="AC22" s="72"/>
      <c r="AD22" s="72"/>
      <c r="AE22" s="72"/>
      <c r="AF22" s="72"/>
      <c r="AG22" s="72">
        <f>20</f>
        <v>20</v>
      </c>
      <c r="AH22" s="133"/>
      <c r="AI22" s="149">
        <f t="shared" si="0"/>
        <v>150</v>
      </c>
      <c r="AJ22" s="150">
        <v>39</v>
      </c>
      <c r="AK22" s="131">
        <f t="shared" si="1"/>
        <v>1.625</v>
      </c>
      <c r="AL22" s="110" t="s">
        <v>216</v>
      </c>
    </row>
    <row r="23" spans="1:38" ht="15.75" customHeight="1" x14ac:dyDescent="0.2">
      <c r="A23" s="62">
        <v>11</v>
      </c>
      <c r="B23" s="81" t="s">
        <v>375</v>
      </c>
      <c r="C23" s="70" t="s">
        <v>232</v>
      </c>
      <c r="D23" s="132">
        <f>5*4</f>
        <v>20</v>
      </c>
      <c r="E23" s="72"/>
      <c r="F23" s="72"/>
      <c r="G23" s="72">
        <f>4*4</f>
        <v>16</v>
      </c>
      <c r="H23" s="72"/>
      <c r="I23" s="72"/>
      <c r="J23" s="72"/>
      <c r="K23" s="83"/>
      <c r="L23" s="72"/>
      <c r="M23" s="72"/>
      <c r="N23" s="72"/>
      <c r="O23" s="72"/>
      <c r="P23" s="72"/>
      <c r="Q23" s="72"/>
      <c r="R23" s="72">
        <f>4*2</f>
        <v>8</v>
      </c>
      <c r="S23" s="83">
        <f>4*4</f>
        <v>16</v>
      </c>
      <c r="T23" s="72"/>
      <c r="U23" s="72">
        <f>2*6</f>
        <v>12</v>
      </c>
      <c r="V23" s="72"/>
      <c r="W23" s="72"/>
      <c r="X23" s="72">
        <f>5*12</f>
        <v>60</v>
      </c>
      <c r="Y23" s="74"/>
      <c r="Z23" s="72"/>
      <c r="AA23" s="74"/>
      <c r="AB23" s="72"/>
      <c r="AC23" s="72"/>
      <c r="AD23" s="72"/>
      <c r="AE23" s="72"/>
      <c r="AF23" s="72"/>
      <c r="AG23" s="72">
        <f>18</f>
        <v>18</v>
      </c>
      <c r="AH23" s="133"/>
      <c r="AI23" s="149">
        <f t="shared" si="0"/>
        <v>150</v>
      </c>
      <c r="AJ23" s="150">
        <v>31</v>
      </c>
      <c r="AK23" s="131">
        <f t="shared" si="1"/>
        <v>1.55</v>
      </c>
      <c r="AL23" s="110" t="s">
        <v>216</v>
      </c>
    </row>
    <row r="24" spans="1:38" ht="15.75" customHeight="1" x14ac:dyDescent="0.2">
      <c r="A24" s="77">
        <v>12</v>
      </c>
      <c r="B24" s="81" t="s">
        <v>378</v>
      </c>
      <c r="C24" s="70" t="s">
        <v>69</v>
      </c>
      <c r="D24" s="132">
        <f>1*4</f>
        <v>4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>
        <f>8*6</f>
        <v>48</v>
      </c>
      <c r="V24" s="72"/>
      <c r="W24" s="72">
        <f>2*12</f>
        <v>24</v>
      </c>
      <c r="X24" s="72">
        <f>6*12</f>
        <v>72</v>
      </c>
      <c r="Y24" s="74"/>
      <c r="Z24" s="72"/>
      <c r="AA24" s="74"/>
      <c r="AB24" s="72"/>
      <c r="AC24" s="74"/>
      <c r="AD24" s="74"/>
      <c r="AE24" s="74"/>
      <c r="AF24" s="72"/>
      <c r="AG24" s="72">
        <f>2</f>
        <v>2</v>
      </c>
      <c r="AH24" s="133"/>
      <c r="AI24" s="149">
        <f t="shared" si="0"/>
        <v>150</v>
      </c>
      <c r="AJ24" s="150">
        <v>2</v>
      </c>
      <c r="AK24" s="131">
        <f t="shared" si="1"/>
        <v>0.5</v>
      </c>
      <c r="AL24" s="110" t="s">
        <v>216</v>
      </c>
    </row>
    <row r="25" spans="1:38" ht="15.75" customHeight="1" x14ac:dyDescent="0.2">
      <c r="A25" s="62">
        <v>13</v>
      </c>
      <c r="B25" s="81" t="s">
        <v>375</v>
      </c>
      <c r="C25" s="70" t="s">
        <v>70</v>
      </c>
      <c r="D25" s="13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4"/>
      <c r="Z25" s="72"/>
      <c r="AA25" s="74"/>
      <c r="AB25" s="72"/>
      <c r="AC25" s="401" t="s">
        <v>300</v>
      </c>
      <c r="AD25" s="402"/>
      <c r="AE25" s="402"/>
      <c r="AF25" s="402"/>
      <c r="AG25" s="402"/>
      <c r="AH25" s="403"/>
      <c r="AI25" s="149">
        <f t="shared" si="0"/>
        <v>0</v>
      </c>
      <c r="AJ25" s="150">
        <v>0</v>
      </c>
      <c r="AK25" s="131" t="e">
        <f t="shared" si="1"/>
        <v>#DIV/0!</v>
      </c>
      <c r="AL25" s="110" t="s">
        <v>216</v>
      </c>
    </row>
    <row r="26" spans="1:38" ht="15.75" customHeight="1" x14ac:dyDescent="0.2">
      <c r="A26" s="62">
        <v>14</v>
      </c>
      <c r="B26" s="81" t="s">
        <v>378</v>
      </c>
      <c r="C26" s="70" t="s">
        <v>71</v>
      </c>
      <c r="D26" s="132">
        <f t="shared" ref="D26" si="2">1*4</f>
        <v>4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>
        <f>8*6</f>
        <v>48</v>
      </c>
      <c r="V26" s="72"/>
      <c r="W26" s="72">
        <f>2*12</f>
        <v>24</v>
      </c>
      <c r="X26" s="72">
        <f>6*12</f>
        <v>72</v>
      </c>
      <c r="Y26" s="74"/>
      <c r="Z26" s="72"/>
      <c r="AA26" s="74"/>
      <c r="AB26" s="72"/>
      <c r="AC26" s="74"/>
      <c r="AD26" s="74"/>
      <c r="AE26" s="74"/>
      <c r="AF26" s="74"/>
      <c r="AG26" s="74">
        <f>2</f>
        <v>2</v>
      </c>
      <c r="AH26" s="134"/>
      <c r="AI26" s="149">
        <f t="shared" si="0"/>
        <v>150</v>
      </c>
      <c r="AJ26" s="150">
        <v>4</v>
      </c>
      <c r="AK26" s="131">
        <f t="shared" si="1"/>
        <v>1</v>
      </c>
      <c r="AL26" s="110" t="s">
        <v>216</v>
      </c>
    </row>
    <row r="27" spans="1:38" ht="15.75" customHeight="1" x14ac:dyDescent="0.2">
      <c r="A27" s="77">
        <v>15</v>
      </c>
      <c r="B27" s="81" t="s">
        <v>378</v>
      </c>
      <c r="C27" s="70" t="s">
        <v>72</v>
      </c>
      <c r="D27" s="132">
        <f>1*4</f>
        <v>4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>
        <f>8*6</f>
        <v>48</v>
      </c>
      <c r="V27" s="72"/>
      <c r="W27" s="72">
        <f>2*12</f>
        <v>24</v>
      </c>
      <c r="X27" s="72">
        <f>6*12</f>
        <v>72</v>
      </c>
      <c r="Y27" s="74"/>
      <c r="Z27" s="72"/>
      <c r="AA27" s="74"/>
      <c r="AB27" s="72"/>
      <c r="AC27" s="74"/>
      <c r="AD27" s="74"/>
      <c r="AE27" s="74"/>
      <c r="AF27" s="74"/>
      <c r="AG27" s="74">
        <f>2</f>
        <v>2</v>
      </c>
      <c r="AH27" s="134"/>
      <c r="AI27" s="149">
        <f t="shared" si="0"/>
        <v>150</v>
      </c>
      <c r="AJ27" s="150">
        <v>2</v>
      </c>
      <c r="AK27" s="131">
        <f t="shared" si="1"/>
        <v>0.5</v>
      </c>
      <c r="AL27" s="110" t="s">
        <v>216</v>
      </c>
    </row>
    <row r="28" spans="1:38" ht="15.75" customHeight="1" x14ac:dyDescent="0.2">
      <c r="A28" s="62">
        <v>16</v>
      </c>
      <c r="B28" s="81" t="s">
        <v>379</v>
      </c>
      <c r="C28" s="70" t="s">
        <v>73</v>
      </c>
      <c r="D28" s="13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>
        <f>8*6</f>
        <v>48</v>
      </c>
      <c r="T28" s="72"/>
      <c r="U28" s="72"/>
      <c r="V28" s="72"/>
      <c r="W28" s="72">
        <f>1*12</f>
        <v>12</v>
      </c>
      <c r="X28" s="72">
        <f>7*12</f>
        <v>84</v>
      </c>
      <c r="Y28" s="72"/>
      <c r="Z28" s="72"/>
      <c r="AA28" s="72"/>
      <c r="AB28" s="72"/>
      <c r="AC28" s="72"/>
      <c r="AD28" s="72"/>
      <c r="AE28" s="72"/>
      <c r="AF28" s="72">
        <f>1*6</f>
        <v>6</v>
      </c>
      <c r="AG28" s="72"/>
      <c r="AH28" s="133"/>
      <c r="AI28" s="149">
        <f t="shared" si="0"/>
        <v>150</v>
      </c>
      <c r="AJ28" s="150">
        <v>0</v>
      </c>
      <c r="AK28" s="131" t="e">
        <f t="shared" si="1"/>
        <v>#DIV/0!</v>
      </c>
      <c r="AL28" s="110" t="s">
        <v>216</v>
      </c>
    </row>
    <row r="29" spans="1:38" ht="15.75" customHeight="1" x14ac:dyDescent="0.2">
      <c r="A29" s="62">
        <v>17</v>
      </c>
      <c r="B29" s="81" t="s">
        <v>379</v>
      </c>
      <c r="C29" s="70" t="s">
        <v>74</v>
      </c>
      <c r="D29" s="13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>
        <f>8*6</f>
        <v>48</v>
      </c>
      <c r="T29" s="72"/>
      <c r="U29" s="72"/>
      <c r="V29" s="72"/>
      <c r="W29" s="72">
        <f>1*12</f>
        <v>12</v>
      </c>
      <c r="X29" s="72">
        <f>7*12</f>
        <v>84</v>
      </c>
      <c r="Y29" s="72"/>
      <c r="Z29" s="72"/>
      <c r="AA29" s="72"/>
      <c r="AB29" s="72"/>
      <c r="AC29" s="72"/>
      <c r="AD29" s="72"/>
      <c r="AE29" s="72"/>
      <c r="AF29" s="72">
        <f>1*6</f>
        <v>6</v>
      </c>
      <c r="AG29" s="72"/>
      <c r="AH29" s="133"/>
      <c r="AI29" s="149">
        <f t="shared" si="0"/>
        <v>150</v>
      </c>
      <c r="AJ29" s="150">
        <v>0</v>
      </c>
      <c r="AK29" s="131" t="e">
        <f t="shared" si="1"/>
        <v>#DIV/0!</v>
      </c>
      <c r="AL29" s="110" t="s">
        <v>216</v>
      </c>
    </row>
    <row r="30" spans="1:38" ht="15.75" customHeight="1" x14ac:dyDescent="0.2">
      <c r="A30" s="77">
        <v>18</v>
      </c>
      <c r="B30" s="81" t="s">
        <v>373</v>
      </c>
      <c r="C30" s="70" t="s">
        <v>75</v>
      </c>
      <c r="D30" s="13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4"/>
      <c r="Z30" s="72"/>
      <c r="AA30" s="74"/>
      <c r="AB30" s="72"/>
      <c r="AC30" s="401" t="s">
        <v>380</v>
      </c>
      <c r="AD30" s="402"/>
      <c r="AE30" s="402"/>
      <c r="AF30" s="402"/>
      <c r="AG30" s="402"/>
      <c r="AH30" s="403"/>
      <c r="AI30" s="149">
        <f t="shared" si="0"/>
        <v>0</v>
      </c>
      <c r="AJ30" s="150">
        <v>0</v>
      </c>
      <c r="AK30" s="131" t="e">
        <f t="shared" si="1"/>
        <v>#DIV/0!</v>
      </c>
      <c r="AL30" s="110" t="s">
        <v>216</v>
      </c>
    </row>
    <row r="31" spans="1:38" ht="15.75" customHeight="1" x14ac:dyDescent="0.2">
      <c r="A31" s="62">
        <v>19</v>
      </c>
      <c r="B31" s="81" t="s">
        <v>373</v>
      </c>
      <c r="C31" s="84" t="s">
        <v>76</v>
      </c>
      <c r="D31" s="13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>
        <f>9*6</f>
        <v>54</v>
      </c>
      <c r="V31" s="72"/>
      <c r="W31" s="72">
        <f>3*12</f>
        <v>36</v>
      </c>
      <c r="X31" s="72">
        <f>5*12</f>
        <v>60</v>
      </c>
      <c r="Y31" s="74"/>
      <c r="Z31" s="72"/>
      <c r="AA31" s="74"/>
      <c r="AB31" s="72"/>
      <c r="AC31" s="72"/>
      <c r="AD31" s="72"/>
      <c r="AE31" s="72"/>
      <c r="AF31" s="72"/>
      <c r="AG31" s="72"/>
      <c r="AH31" s="133"/>
      <c r="AI31" s="149">
        <f t="shared" si="0"/>
        <v>150</v>
      </c>
      <c r="AJ31" s="150">
        <v>0</v>
      </c>
      <c r="AK31" s="131" t="e">
        <f t="shared" si="1"/>
        <v>#DIV/0!</v>
      </c>
      <c r="AL31" s="110" t="s">
        <v>216</v>
      </c>
    </row>
    <row r="32" spans="1:38" ht="15.75" customHeight="1" x14ac:dyDescent="0.2">
      <c r="A32" s="62">
        <v>20</v>
      </c>
      <c r="B32" s="81" t="s">
        <v>375</v>
      </c>
      <c r="C32" s="70" t="s">
        <v>77</v>
      </c>
      <c r="D32" s="132"/>
      <c r="E32" s="72"/>
      <c r="F32" s="72"/>
      <c r="G32" s="72">
        <f>4*4</f>
        <v>16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>
        <f>5*6</f>
        <v>30</v>
      </c>
      <c r="S32" s="72"/>
      <c r="T32" s="72"/>
      <c r="U32" s="72"/>
      <c r="V32" s="72"/>
      <c r="W32" s="72"/>
      <c r="X32" s="72">
        <f>8*12</f>
        <v>96</v>
      </c>
      <c r="Y32" s="74"/>
      <c r="Z32" s="72"/>
      <c r="AA32" s="74"/>
      <c r="AB32" s="72"/>
      <c r="AC32" s="74"/>
      <c r="AD32" s="74"/>
      <c r="AE32" s="74"/>
      <c r="AF32" s="74"/>
      <c r="AG32" s="74">
        <f>8</f>
        <v>8</v>
      </c>
      <c r="AH32" s="134"/>
      <c r="AI32" s="149">
        <f t="shared" si="0"/>
        <v>150</v>
      </c>
      <c r="AJ32" s="150">
        <v>0</v>
      </c>
      <c r="AK32" s="131" t="e">
        <f t="shared" si="1"/>
        <v>#DIV/0!</v>
      </c>
      <c r="AL32" s="110" t="s">
        <v>216</v>
      </c>
    </row>
    <row r="33" spans="1:38" ht="15.75" customHeight="1" x14ac:dyDescent="0.2">
      <c r="A33" s="77">
        <v>21</v>
      </c>
      <c r="B33" s="81" t="s">
        <v>375</v>
      </c>
      <c r="C33" s="70" t="s">
        <v>78</v>
      </c>
      <c r="D33" s="132">
        <f>9*4</f>
        <v>36</v>
      </c>
      <c r="E33" s="72"/>
      <c r="F33" s="72"/>
      <c r="G33" s="72">
        <f>3*4</f>
        <v>12</v>
      </c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>
        <f>6*6</f>
        <v>36</v>
      </c>
      <c r="V33" s="72"/>
      <c r="W33" s="72"/>
      <c r="X33" s="72">
        <f>3*12</f>
        <v>36</v>
      </c>
      <c r="Y33" s="74"/>
      <c r="Z33" s="72"/>
      <c r="AA33" s="74"/>
      <c r="AB33" s="72"/>
      <c r="AC33" s="74"/>
      <c r="AD33" s="74"/>
      <c r="AE33" s="74"/>
      <c r="AF33" s="74">
        <f>1*6</f>
        <v>6</v>
      </c>
      <c r="AG33" s="74">
        <f>24</f>
        <v>24</v>
      </c>
      <c r="AH33" s="134"/>
      <c r="AI33" s="149">
        <f t="shared" si="0"/>
        <v>150</v>
      </c>
      <c r="AJ33" s="150">
        <v>63</v>
      </c>
      <c r="AK33" s="131">
        <f t="shared" si="1"/>
        <v>1.75</v>
      </c>
      <c r="AL33" s="110" t="s">
        <v>216</v>
      </c>
    </row>
    <row r="34" spans="1:38" ht="15.75" customHeight="1" x14ac:dyDescent="0.2">
      <c r="A34" s="62">
        <v>22</v>
      </c>
      <c r="B34" s="81" t="s">
        <v>375</v>
      </c>
      <c r="C34" s="70" t="s">
        <v>79</v>
      </c>
      <c r="D34" s="132">
        <f>2*4</f>
        <v>8</v>
      </c>
      <c r="E34" s="72"/>
      <c r="F34" s="72"/>
      <c r="G34" s="72">
        <f>2*4</f>
        <v>8</v>
      </c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>
        <f>9*6</f>
        <v>54</v>
      </c>
      <c r="V34" s="72"/>
      <c r="W34" s="72"/>
      <c r="X34" s="72">
        <f>4*12</f>
        <v>48</v>
      </c>
      <c r="Y34" s="74"/>
      <c r="Z34" s="72"/>
      <c r="AA34" s="74"/>
      <c r="AB34" s="72"/>
      <c r="AC34" s="74"/>
      <c r="AD34" s="74"/>
      <c r="AE34" s="74"/>
      <c r="AF34" s="74"/>
      <c r="AG34" s="74">
        <f>32</f>
        <v>32</v>
      </c>
      <c r="AH34" s="134"/>
      <c r="AI34" s="149">
        <f t="shared" si="0"/>
        <v>150</v>
      </c>
      <c r="AJ34" s="150">
        <v>26</v>
      </c>
      <c r="AK34" s="131">
        <f t="shared" si="1"/>
        <v>3.25</v>
      </c>
      <c r="AL34" s="110" t="s">
        <v>216</v>
      </c>
    </row>
    <row r="35" spans="1:38" ht="15.75" customHeight="1" x14ac:dyDescent="0.2">
      <c r="A35" s="62">
        <v>23</v>
      </c>
      <c r="B35" s="81" t="s">
        <v>373</v>
      </c>
      <c r="C35" s="70" t="s">
        <v>80</v>
      </c>
      <c r="D35" s="13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4"/>
      <c r="S35" s="72"/>
      <c r="T35" s="72"/>
      <c r="U35" s="72">
        <f>9*6</f>
        <v>54</v>
      </c>
      <c r="V35" s="72"/>
      <c r="W35" s="72">
        <f>2*12</f>
        <v>24</v>
      </c>
      <c r="X35" s="72">
        <f>6*12</f>
        <v>72</v>
      </c>
      <c r="Y35" s="74"/>
      <c r="Z35" s="74"/>
      <c r="AA35" s="74"/>
      <c r="AB35" s="74"/>
      <c r="AC35" s="74"/>
      <c r="AD35" s="74"/>
      <c r="AE35" s="74"/>
      <c r="AF35" s="74"/>
      <c r="AG35" s="74"/>
      <c r="AH35" s="134"/>
      <c r="AI35" s="149">
        <f t="shared" si="0"/>
        <v>150</v>
      </c>
      <c r="AJ35" s="150">
        <v>0</v>
      </c>
      <c r="AK35" s="131" t="e">
        <f t="shared" si="1"/>
        <v>#DIV/0!</v>
      </c>
      <c r="AL35" s="110" t="s">
        <v>216</v>
      </c>
    </row>
    <row r="36" spans="1:38" ht="15.75" customHeight="1" x14ac:dyDescent="0.2">
      <c r="A36" s="77">
        <v>24</v>
      </c>
      <c r="B36" s="81" t="s">
        <v>373</v>
      </c>
      <c r="C36" s="70" t="s">
        <v>81</v>
      </c>
      <c r="D36" s="132">
        <f>2*4</f>
        <v>8</v>
      </c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>
        <f>8*12</f>
        <v>96</v>
      </c>
      <c r="Y36" s="74"/>
      <c r="Z36" s="72"/>
      <c r="AA36" s="72"/>
      <c r="AB36" s="72"/>
      <c r="AC36" s="72"/>
      <c r="AD36" s="72"/>
      <c r="AE36" s="74">
        <f>7*6</f>
        <v>42</v>
      </c>
      <c r="AF36" s="74"/>
      <c r="AG36" s="74">
        <f>4</f>
        <v>4</v>
      </c>
      <c r="AH36" s="134"/>
      <c r="AI36" s="149">
        <f t="shared" si="0"/>
        <v>150</v>
      </c>
      <c r="AJ36" s="150">
        <v>42</v>
      </c>
      <c r="AK36" s="131">
        <f t="shared" si="1"/>
        <v>5.25</v>
      </c>
      <c r="AL36" s="110" t="s">
        <v>216</v>
      </c>
    </row>
    <row r="37" spans="1:38" ht="15.75" customHeight="1" x14ac:dyDescent="0.2">
      <c r="A37" s="62">
        <v>25</v>
      </c>
      <c r="B37" s="81" t="s">
        <v>379</v>
      </c>
      <c r="C37" s="70" t="s">
        <v>82</v>
      </c>
      <c r="D37" s="13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>
        <f>4*6</f>
        <v>24</v>
      </c>
      <c r="T37" s="72"/>
      <c r="U37" s="72">
        <f>5*6</f>
        <v>30</v>
      </c>
      <c r="V37" s="72"/>
      <c r="W37" s="72"/>
      <c r="X37" s="72">
        <f>8*12</f>
        <v>96</v>
      </c>
      <c r="Y37" s="74"/>
      <c r="Z37" s="72"/>
      <c r="AA37" s="74"/>
      <c r="AB37" s="72"/>
      <c r="AC37" s="72"/>
      <c r="AD37" s="72"/>
      <c r="AE37" s="72"/>
      <c r="AF37" s="72"/>
      <c r="AG37" s="72"/>
      <c r="AH37" s="133"/>
      <c r="AI37" s="149">
        <f t="shared" si="0"/>
        <v>150</v>
      </c>
      <c r="AJ37" s="150">
        <v>7</v>
      </c>
      <c r="AK37" s="131" t="e">
        <f t="shared" si="1"/>
        <v>#DIV/0!</v>
      </c>
      <c r="AL37" s="110" t="s">
        <v>216</v>
      </c>
    </row>
    <row r="38" spans="1:38" ht="15.75" customHeight="1" x14ac:dyDescent="0.2">
      <c r="A38" s="62">
        <v>26</v>
      </c>
      <c r="B38" s="81" t="s">
        <v>379</v>
      </c>
      <c r="C38" s="70" t="s">
        <v>83</v>
      </c>
      <c r="D38" s="132">
        <f>11*4</f>
        <v>44</v>
      </c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>
        <f>7*6</f>
        <v>42</v>
      </c>
      <c r="T38" s="72"/>
      <c r="U38" s="72">
        <f>1*6</f>
        <v>6</v>
      </c>
      <c r="V38" s="72"/>
      <c r="W38" s="72"/>
      <c r="X38" s="72">
        <f>3*12</f>
        <v>36</v>
      </c>
      <c r="Y38" s="74"/>
      <c r="Z38" s="72"/>
      <c r="AA38" s="74"/>
      <c r="AB38" s="72"/>
      <c r="AC38" s="72"/>
      <c r="AD38" s="72"/>
      <c r="AE38" s="72"/>
      <c r="AF38" s="72"/>
      <c r="AG38" s="72">
        <f>22</f>
        <v>22</v>
      </c>
      <c r="AH38" s="133"/>
      <c r="AI38" s="149">
        <f t="shared" si="0"/>
        <v>150</v>
      </c>
      <c r="AJ38" s="150">
        <v>75</v>
      </c>
      <c r="AK38" s="131">
        <f t="shared" si="1"/>
        <v>1.7045454545454546</v>
      </c>
      <c r="AL38" s="110" t="s">
        <v>216</v>
      </c>
    </row>
    <row r="39" spans="1:38" ht="15.75" customHeight="1" x14ac:dyDescent="0.2">
      <c r="A39" s="77">
        <v>27</v>
      </c>
      <c r="B39" s="81" t="s">
        <v>381</v>
      </c>
      <c r="C39" s="70" t="s">
        <v>84</v>
      </c>
      <c r="D39" s="13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>
        <f>4*6</f>
        <v>24</v>
      </c>
      <c r="T39" s="72"/>
      <c r="U39" s="72"/>
      <c r="V39" s="72"/>
      <c r="W39" s="72"/>
      <c r="X39" s="72">
        <f>10*12</f>
        <v>120</v>
      </c>
      <c r="Y39" s="74"/>
      <c r="Z39" s="72"/>
      <c r="AA39" s="72"/>
      <c r="AB39" s="72"/>
      <c r="AC39" s="72"/>
      <c r="AD39" s="72"/>
      <c r="AE39" s="72">
        <f>1*6</f>
        <v>6</v>
      </c>
      <c r="AF39" s="72"/>
      <c r="AG39" s="72"/>
      <c r="AH39" s="133"/>
      <c r="AI39" s="149">
        <f t="shared" si="0"/>
        <v>150</v>
      </c>
      <c r="AJ39" s="150">
        <v>0</v>
      </c>
      <c r="AK39" s="131" t="e">
        <f t="shared" si="1"/>
        <v>#DIV/0!</v>
      </c>
      <c r="AL39" s="110" t="s">
        <v>216</v>
      </c>
    </row>
    <row r="40" spans="1:38" ht="15.75" customHeight="1" x14ac:dyDescent="0.2">
      <c r="A40" s="62">
        <v>28</v>
      </c>
      <c r="B40" s="81" t="s">
        <v>381</v>
      </c>
      <c r="C40" s="70" t="s">
        <v>85</v>
      </c>
      <c r="D40" s="132">
        <f>4*4</f>
        <v>16</v>
      </c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>
        <f>1*6</f>
        <v>6</v>
      </c>
      <c r="U40" s="72"/>
      <c r="V40" s="72"/>
      <c r="W40" s="72"/>
      <c r="X40" s="72">
        <f>10*12</f>
        <v>120</v>
      </c>
      <c r="Y40" s="74"/>
      <c r="Z40" s="72"/>
      <c r="AA40" s="74"/>
      <c r="AB40" s="72"/>
      <c r="AC40" s="74"/>
      <c r="AD40" s="74"/>
      <c r="AE40" s="74"/>
      <c r="AF40" s="74"/>
      <c r="AG40" s="74">
        <f>8</f>
        <v>8</v>
      </c>
      <c r="AH40" s="134"/>
      <c r="AI40" s="149">
        <f t="shared" si="0"/>
        <v>150</v>
      </c>
      <c r="AJ40" s="150">
        <v>42</v>
      </c>
      <c r="AK40" s="131">
        <f t="shared" si="1"/>
        <v>2.625</v>
      </c>
      <c r="AL40" s="110" t="s">
        <v>216</v>
      </c>
    </row>
    <row r="41" spans="1:38" ht="15.75" customHeight="1" x14ac:dyDescent="0.2">
      <c r="A41" s="62">
        <v>29</v>
      </c>
      <c r="B41" s="81" t="s">
        <v>381</v>
      </c>
      <c r="C41" s="70" t="s">
        <v>86</v>
      </c>
      <c r="D41" s="132">
        <f>1*4</f>
        <v>4</v>
      </c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>
        <f>7*12</f>
        <v>84</v>
      </c>
      <c r="X41" s="72">
        <f>5*12</f>
        <v>60</v>
      </c>
      <c r="Y41" s="74"/>
      <c r="Z41" s="72"/>
      <c r="AA41" s="74"/>
      <c r="AB41" s="72"/>
      <c r="AC41" s="72"/>
      <c r="AD41" s="74"/>
      <c r="AE41" s="74"/>
      <c r="AF41" s="74"/>
      <c r="AG41" s="74">
        <f>2</f>
        <v>2</v>
      </c>
      <c r="AH41" s="134"/>
      <c r="AI41" s="149">
        <f t="shared" si="0"/>
        <v>150</v>
      </c>
      <c r="AJ41" s="150">
        <v>14</v>
      </c>
      <c r="AK41" s="131">
        <f t="shared" si="1"/>
        <v>3.5</v>
      </c>
      <c r="AL41" s="110" t="s">
        <v>216</v>
      </c>
    </row>
    <row r="42" spans="1:38" ht="15.75" customHeight="1" x14ac:dyDescent="0.2">
      <c r="A42" s="77">
        <v>30</v>
      </c>
      <c r="B42" s="81" t="s">
        <v>381</v>
      </c>
      <c r="C42" s="70" t="s">
        <v>281</v>
      </c>
      <c r="D42" s="132">
        <f>5*4</f>
        <v>20</v>
      </c>
      <c r="E42" s="72"/>
      <c r="F42" s="72"/>
      <c r="G42" s="72"/>
      <c r="H42" s="72"/>
      <c r="I42" s="72"/>
      <c r="J42" s="72">
        <f>5*4</f>
        <v>20</v>
      </c>
      <c r="K42" s="72"/>
      <c r="L42" s="72"/>
      <c r="M42" s="72"/>
      <c r="N42" s="72"/>
      <c r="O42" s="72"/>
      <c r="P42" s="72"/>
      <c r="Q42" s="72"/>
      <c r="R42" s="72"/>
      <c r="S42" s="72"/>
      <c r="T42" s="72">
        <f>1*6</f>
        <v>6</v>
      </c>
      <c r="U42" s="72"/>
      <c r="V42" s="72"/>
      <c r="W42" s="72">
        <f>4*12</f>
        <v>48</v>
      </c>
      <c r="X42" s="72">
        <f>3*12</f>
        <v>36</v>
      </c>
      <c r="Y42" s="74"/>
      <c r="Z42" s="72"/>
      <c r="AA42" s="74"/>
      <c r="AB42" s="72"/>
      <c r="AC42" s="72"/>
      <c r="AD42" s="74"/>
      <c r="AE42" s="74"/>
      <c r="AF42" s="74"/>
      <c r="AG42" s="74">
        <f>20</f>
        <v>20</v>
      </c>
      <c r="AH42" s="134"/>
      <c r="AI42" s="149">
        <f t="shared" si="0"/>
        <v>150</v>
      </c>
      <c r="AJ42" s="150">
        <v>93</v>
      </c>
      <c r="AK42" s="131">
        <f t="shared" si="1"/>
        <v>4.6500000000000004</v>
      </c>
      <c r="AL42" s="110" t="s">
        <v>216</v>
      </c>
    </row>
    <row r="43" spans="1:38" ht="15.75" customHeight="1" x14ac:dyDescent="0.2">
      <c r="A43" s="62">
        <v>31</v>
      </c>
      <c r="B43" s="81" t="s">
        <v>382</v>
      </c>
      <c r="C43" s="70" t="s">
        <v>189</v>
      </c>
      <c r="D43" s="132">
        <f>8*4</f>
        <v>32</v>
      </c>
      <c r="E43" s="72"/>
      <c r="F43" s="72"/>
      <c r="G43" s="72">
        <f>6*4</f>
        <v>24</v>
      </c>
      <c r="H43" s="72"/>
      <c r="I43" s="72"/>
      <c r="J43" s="72"/>
      <c r="K43" s="72"/>
      <c r="L43" s="72">
        <f>11*4</f>
        <v>44</v>
      </c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4"/>
      <c r="Z43" s="72"/>
      <c r="AA43" s="74"/>
      <c r="AB43" s="72"/>
      <c r="AC43" s="74"/>
      <c r="AD43" s="74"/>
      <c r="AE43" s="74"/>
      <c r="AF43" s="74"/>
      <c r="AG43" s="74">
        <f>50</f>
        <v>50</v>
      </c>
      <c r="AH43" s="134"/>
      <c r="AI43" s="149">
        <f t="shared" si="0"/>
        <v>150</v>
      </c>
      <c r="AJ43" s="150">
        <v>79</v>
      </c>
      <c r="AK43" s="131">
        <f t="shared" si="1"/>
        <v>2.46875</v>
      </c>
      <c r="AL43" s="110" t="s">
        <v>216</v>
      </c>
    </row>
    <row r="44" spans="1:38" ht="15.75" customHeight="1" x14ac:dyDescent="0.2">
      <c r="A44" s="62">
        <v>32</v>
      </c>
      <c r="B44" s="81" t="s">
        <v>381</v>
      </c>
      <c r="C44" s="70" t="s">
        <v>235</v>
      </c>
      <c r="D44" s="132">
        <f>2*4</f>
        <v>8</v>
      </c>
      <c r="E44" s="72"/>
      <c r="F44" s="72"/>
      <c r="G44" s="72"/>
      <c r="H44" s="72"/>
      <c r="I44" s="72"/>
      <c r="J44" s="72">
        <f>2*4</f>
        <v>8</v>
      </c>
      <c r="K44" s="72"/>
      <c r="L44" s="72"/>
      <c r="M44" s="72"/>
      <c r="N44" s="72"/>
      <c r="O44" s="72"/>
      <c r="P44" s="72"/>
      <c r="Q44" s="72"/>
      <c r="R44" s="72"/>
      <c r="S44" s="72">
        <f>1*6</f>
        <v>6</v>
      </c>
      <c r="T44" s="72">
        <f>2*6</f>
        <v>12</v>
      </c>
      <c r="U44" s="72"/>
      <c r="V44" s="72"/>
      <c r="W44" s="72">
        <f>5*12</f>
        <v>60</v>
      </c>
      <c r="X44" s="72">
        <f>4*12</f>
        <v>48</v>
      </c>
      <c r="Y44" s="74"/>
      <c r="Z44" s="72"/>
      <c r="AA44" s="74"/>
      <c r="AB44" s="72"/>
      <c r="AC44" s="74"/>
      <c r="AD44" s="74"/>
      <c r="AE44" s="74"/>
      <c r="AF44" s="74"/>
      <c r="AG44" s="74">
        <f>8</f>
        <v>8</v>
      </c>
      <c r="AH44" s="134"/>
      <c r="AI44" s="149">
        <f t="shared" si="0"/>
        <v>150</v>
      </c>
      <c r="AJ44" s="150">
        <v>47</v>
      </c>
      <c r="AK44" s="131">
        <f t="shared" si="1"/>
        <v>5.875</v>
      </c>
      <c r="AL44" s="110" t="s">
        <v>216</v>
      </c>
    </row>
    <row r="45" spans="1:38" ht="15.75" customHeight="1" x14ac:dyDescent="0.2">
      <c r="A45" s="77">
        <v>33</v>
      </c>
      <c r="B45" s="81" t="s">
        <v>383</v>
      </c>
      <c r="C45" s="70" t="s">
        <v>87</v>
      </c>
      <c r="D45" s="132"/>
      <c r="E45" s="72"/>
      <c r="F45" s="72"/>
      <c r="G45" s="72"/>
      <c r="H45" s="72"/>
      <c r="I45" s="72"/>
      <c r="J45" s="72"/>
      <c r="K45" s="72"/>
      <c r="L45" s="72">
        <f>2*4</f>
        <v>8</v>
      </c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>
        <f>4*12</f>
        <v>48</v>
      </c>
      <c r="Y45" s="74"/>
      <c r="Z45" s="72"/>
      <c r="AA45" s="74"/>
      <c r="AB45" s="72"/>
      <c r="AC45" s="401" t="s">
        <v>384</v>
      </c>
      <c r="AD45" s="402"/>
      <c r="AE45" s="402"/>
      <c r="AF45" s="402"/>
      <c r="AG45" s="402"/>
      <c r="AH45" s="403"/>
      <c r="AI45" s="149">
        <f t="shared" si="0"/>
        <v>56</v>
      </c>
      <c r="AJ45" s="150">
        <v>10</v>
      </c>
      <c r="AK45" s="131" t="e">
        <f t="shared" si="1"/>
        <v>#DIV/0!</v>
      </c>
      <c r="AL45" s="110" t="s">
        <v>216</v>
      </c>
    </row>
    <row r="46" spans="1:38" ht="15.75" customHeight="1" x14ac:dyDescent="0.2">
      <c r="A46" s="62">
        <v>34</v>
      </c>
      <c r="B46" s="81" t="s">
        <v>385</v>
      </c>
      <c r="C46" s="70" t="s">
        <v>88</v>
      </c>
      <c r="D46" s="13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4"/>
      <c r="Z46" s="72"/>
      <c r="AA46" s="74"/>
      <c r="AB46" s="72"/>
      <c r="AC46" s="401" t="s">
        <v>291</v>
      </c>
      <c r="AD46" s="402"/>
      <c r="AE46" s="402"/>
      <c r="AF46" s="402"/>
      <c r="AG46" s="402"/>
      <c r="AH46" s="403"/>
      <c r="AI46" s="149">
        <f t="shared" si="0"/>
        <v>0</v>
      </c>
      <c r="AJ46" s="150">
        <v>0</v>
      </c>
      <c r="AK46" s="131" t="e">
        <f t="shared" si="1"/>
        <v>#DIV/0!</v>
      </c>
      <c r="AL46" s="110" t="s">
        <v>216</v>
      </c>
    </row>
    <row r="47" spans="1:38" ht="15.75" customHeight="1" x14ac:dyDescent="0.2">
      <c r="A47" s="62">
        <v>35</v>
      </c>
      <c r="B47" s="81" t="s">
        <v>386</v>
      </c>
      <c r="C47" s="70" t="s">
        <v>89</v>
      </c>
      <c r="D47" s="132">
        <v>40</v>
      </c>
      <c r="E47" s="72"/>
      <c r="F47" s="72"/>
      <c r="G47" s="72">
        <v>60</v>
      </c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4"/>
      <c r="Z47" s="72"/>
      <c r="AA47" s="72"/>
      <c r="AB47" s="72"/>
      <c r="AC47" s="72"/>
      <c r="AD47" s="72"/>
      <c r="AE47" s="72"/>
      <c r="AF47" s="74"/>
      <c r="AG47" s="74">
        <f>50</f>
        <v>50</v>
      </c>
      <c r="AH47" s="134"/>
      <c r="AI47" s="149">
        <f t="shared" si="0"/>
        <v>150</v>
      </c>
      <c r="AJ47" s="150">
        <v>16</v>
      </c>
      <c r="AK47" s="131">
        <f t="shared" si="1"/>
        <v>0.4</v>
      </c>
      <c r="AL47" s="110" t="s">
        <v>216</v>
      </c>
    </row>
    <row r="48" spans="1:38" ht="15.75" customHeight="1" x14ac:dyDescent="0.2">
      <c r="A48" s="77">
        <v>36</v>
      </c>
      <c r="B48" s="81" t="s">
        <v>387</v>
      </c>
      <c r="C48" s="70" t="s">
        <v>388</v>
      </c>
      <c r="D48" s="132">
        <f>6*4</f>
        <v>24</v>
      </c>
      <c r="E48" s="72"/>
      <c r="F48" s="72"/>
      <c r="G48" s="72">
        <f>5*4</f>
        <v>20</v>
      </c>
      <c r="H48" s="72"/>
      <c r="I48" s="72"/>
      <c r="J48" s="72"/>
      <c r="K48" s="72"/>
      <c r="L48" s="72">
        <f>5*4</f>
        <v>20</v>
      </c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>
        <f>4*12</f>
        <v>48</v>
      </c>
      <c r="Y48" s="74"/>
      <c r="Z48" s="74"/>
      <c r="AA48" s="74"/>
      <c r="AB48" s="74"/>
      <c r="AC48" s="74"/>
      <c r="AD48" s="74"/>
      <c r="AE48" s="74"/>
      <c r="AF48" s="74"/>
      <c r="AG48" s="74">
        <f>38</f>
        <v>38</v>
      </c>
      <c r="AH48" s="134"/>
      <c r="AI48" s="149">
        <f t="shared" si="0"/>
        <v>150</v>
      </c>
      <c r="AJ48" s="150">
        <v>103</v>
      </c>
      <c r="AK48" s="131">
        <f t="shared" si="1"/>
        <v>4.291666666666667</v>
      </c>
      <c r="AL48" s="110" t="s">
        <v>216</v>
      </c>
    </row>
    <row r="49" spans="1:38" ht="15.75" customHeight="1" x14ac:dyDescent="0.2">
      <c r="A49" s="62">
        <v>37</v>
      </c>
      <c r="B49" s="81" t="s">
        <v>389</v>
      </c>
      <c r="C49" s="70" t="s">
        <v>91</v>
      </c>
      <c r="D49" s="132">
        <v>40</v>
      </c>
      <c r="E49" s="72"/>
      <c r="F49" s="72"/>
      <c r="G49" s="72">
        <v>60</v>
      </c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4"/>
      <c r="Z49" s="72"/>
      <c r="AA49" s="74"/>
      <c r="AB49" s="72"/>
      <c r="AC49" s="72"/>
      <c r="AD49" s="72"/>
      <c r="AE49" s="72"/>
      <c r="AF49" s="72"/>
      <c r="AG49" s="72">
        <f>50</f>
        <v>50</v>
      </c>
      <c r="AH49" s="133"/>
      <c r="AI49" s="149">
        <f t="shared" si="0"/>
        <v>150</v>
      </c>
      <c r="AJ49" s="150">
        <v>90</v>
      </c>
      <c r="AK49" s="131">
        <f t="shared" si="1"/>
        <v>2.25</v>
      </c>
      <c r="AL49" s="110" t="s">
        <v>216</v>
      </c>
    </row>
    <row r="50" spans="1:38" ht="15.75" customHeight="1" x14ac:dyDescent="0.2">
      <c r="A50" s="62">
        <v>38</v>
      </c>
      <c r="B50" s="81" t="s">
        <v>372</v>
      </c>
      <c r="C50" s="70" t="s">
        <v>92</v>
      </c>
      <c r="D50" s="132">
        <f>5*4</f>
        <v>20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>
        <f>4*6</f>
        <v>24</v>
      </c>
      <c r="T50" s="72"/>
      <c r="U50" s="72">
        <f>6*6</f>
        <v>36</v>
      </c>
      <c r="V50" s="72"/>
      <c r="W50" s="72">
        <f>1*12</f>
        <v>12</v>
      </c>
      <c r="X50" s="72">
        <f>4*12</f>
        <v>48</v>
      </c>
      <c r="Y50" s="74"/>
      <c r="Z50" s="72"/>
      <c r="AA50" s="74"/>
      <c r="AB50" s="72"/>
      <c r="AC50" s="74"/>
      <c r="AD50" s="74"/>
      <c r="AE50" s="74"/>
      <c r="AF50" s="74"/>
      <c r="AG50" s="74">
        <f>10</f>
        <v>10</v>
      </c>
      <c r="AH50" s="134"/>
      <c r="AI50" s="149">
        <f t="shared" si="0"/>
        <v>150</v>
      </c>
      <c r="AJ50" s="150">
        <v>23</v>
      </c>
      <c r="AK50" s="131">
        <f t="shared" si="1"/>
        <v>1.1499999999999999</v>
      </c>
      <c r="AL50" s="110" t="s">
        <v>216</v>
      </c>
    </row>
    <row r="51" spans="1:38" ht="15.75" customHeight="1" x14ac:dyDescent="0.2">
      <c r="A51" s="77">
        <v>39</v>
      </c>
      <c r="B51" s="81" t="s">
        <v>372</v>
      </c>
      <c r="C51" s="70" t="s">
        <v>190</v>
      </c>
      <c r="D51" s="132">
        <f>2*4</f>
        <v>8</v>
      </c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>
        <f>1*6</f>
        <v>6</v>
      </c>
      <c r="T51" s="72"/>
      <c r="U51" s="72">
        <f>6*6</f>
        <v>36</v>
      </c>
      <c r="V51" s="72"/>
      <c r="W51" s="72">
        <f>1*12</f>
        <v>12</v>
      </c>
      <c r="X51" s="72">
        <f>7*12</f>
        <v>84</v>
      </c>
      <c r="Y51" s="74"/>
      <c r="Z51" s="72"/>
      <c r="AA51" s="74"/>
      <c r="AB51" s="72"/>
      <c r="AC51" s="74"/>
      <c r="AD51" s="74"/>
      <c r="AE51" s="74"/>
      <c r="AF51" s="72"/>
      <c r="AG51" s="72">
        <f>4</f>
        <v>4</v>
      </c>
      <c r="AH51" s="133"/>
      <c r="AI51" s="149">
        <f t="shared" si="0"/>
        <v>150</v>
      </c>
      <c r="AJ51" s="150">
        <v>11</v>
      </c>
      <c r="AK51" s="131">
        <f t="shared" si="1"/>
        <v>1.375</v>
      </c>
      <c r="AL51" s="110" t="s">
        <v>216</v>
      </c>
    </row>
    <row r="52" spans="1:38" ht="15.75" customHeight="1" x14ac:dyDescent="0.2">
      <c r="A52" s="62">
        <v>40</v>
      </c>
      <c r="B52" s="81" t="s">
        <v>390</v>
      </c>
      <c r="C52" s="70" t="s">
        <v>176</v>
      </c>
      <c r="D52" s="13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>
        <f>9*6</f>
        <v>54</v>
      </c>
      <c r="S52" s="72"/>
      <c r="T52" s="72"/>
      <c r="U52" s="72"/>
      <c r="V52" s="72"/>
      <c r="W52" s="72"/>
      <c r="X52" s="72">
        <f>8*12</f>
        <v>96</v>
      </c>
      <c r="Y52" s="74"/>
      <c r="Z52" s="72"/>
      <c r="AA52" s="74"/>
      <c r="AB52" s="72"/>
      <c r="AC52" s="74"/>
      <c r="AD52" s="74"/>
      <c r="AE52" s="74"/>
      <c r="AF52" s="74"/>
      <c r="AG52" s="74"/>
      <c r="AH52" s="134"/>
      <c r="AI52" s="149">
        <f t="shared" si="0"/>
        <v>150</v>
      </c>
      <c r="AJ52" s="150">
        <v>75</v>
      </c>
      <c r="AK52" s="131" t="e">
        <f t="shared" si="1"/>
        <v>#DIV/0!</v>
      </c>
      <c r="AL52" s="110" t="s">
        <v>216</v>
      </c>
    </row>
    <row r="53" spans="1:38" ht="15.75" customHeight="1" x14ac:dyDescent="0.2">
      <c r="A53" s="62">
        <v>41</v>
      </c>
      <c r="B53" s="81" t="s">
        <v>390</v>
      </c>
      <c r="C53" s="70" t="s">
        <v>93</v>
      </c>
      <c r="D53" s="13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>
        <f>6*6</f>
        <v>36</v>
      </c>
      <c r="S53" s="72"/>
      <c r="T53" s="72"/>
      <c r="U53" s="72"/>
      <c r="V53" s="72"/>
      <c r="W53" s="72"/>
      <c r="X53" s="72">
        <f>5*12</f>
        <v>60</v>
      </c>
      <c r="Y53" s="74"/>
      <c r="Z53" s="72"/>
      <c r="AA53" s="74"/>
      <c r="AB53" s="72"/>
      <c r="AC53" s="401" t="s">
        <v>293</v>
      </c>
      <c r="AD53" s="402"/>
      <c r="AE53" s="402"/>
      <c r="AF53" s="402"/>
      <c r="AG53" s="402"/>
      <c r="AH53" s="403"/>
      <c r="AI53" s="149">
        <f t="shared" si="0"/>
        <v>96</v>
      </c>
      <c r="AJ53" s="150">
        <v>40</v>
      </c>
      <c r="AK53" s="131" t="e">
        <f t="shared" si="1"/>
        <v>#DIV/0!</v>
      </c>
      <c r="AL53" s="110" t="s">
        <v>216</v>
      </c>
    </row>
    <row r="54" spans="1:38" ht="15.75" customHeight="1" x14ac:dyDescent="0.2">
      <c r="A54" s="77">
        <v>42</v>
      </c>
      <c r="B54" s="81" t="s">
        <v>391</v>
      </c>
      <c r="C54" s="70" t="s">
        <v>94</v>
      </c>
      <c r="D54" s="132">
        <f>10*4</f>
        <v>40</v>
      </c>
      <c r="E54" s="72"/>
      <c r="F54" s="72"/>
      <c r="G54" s="72">
        <f>3*4</f>
        <v>12</v>
      </c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>
        <f>4*6</f>
        <v>24</v>
      </c>
      <c r="U54" s="72"/>
      <c r="V54" s="72"/>
      <c r="W54" s="401" t="s">
        <v>392</v>
      </c>
      <c r="X54" s="402"/>
      <c r="Y54" s="402"/>
      <c r="Z54" s="402"/>
      <c r="AA54" s="402"/>
      <c r="AB54" s="405"/>
      <c r="AC54" s="72"/>
      <c r="AD54" s="72"/>
      <c r="AE54" s="72"/>
      <c r="AF54" s="72"/>
      <c r="AG54" s="72">
        <f>2</f>
        <v>2</v>
      </c>
      <c r="AH54" s="133"/>
      <c r="AI54" s="149">
        <f t="shared" si="0"/>
        <v>78</v>
      </c>
      <c r="AJ54" s="150">
        <v>187</v>
      </c>
      <c r="AK54" s="131">
        <f t="shared" si="1"/>
        <v>4.6749999999999998</v>
      </c>
      <c r="AL54" s="110" t="s">
        <v>216</v>
      </c>
    </row>
    <row r="55" spans="1:38" ht="15.75" customHeight="1" x14ac:dyDescent="0.2">
      <c r="A55" s="62">
        <v>43</v>
      </c>
      <c r="B55" s="81" t="s">
        <v>393</v>
      </c>
      <c r="C55" s="70" t="s">
        <v>95</v>
      </c>
      <c r="D55" s="132">
        <f>11*4</f>
        <v>44</v>
      </c>
      <c r="E55" s="72"/>
      <c r="F55" s="72"/>
      <c r="G55" s="72"/>
      <c r="H55" s="72"/>
      <c r="I55" s="72"/>
      <c r="J55" s="72"/>
      <c r="K55" s="72"/>
      <c r="L55" s="72">
        <f>6*4</f>
        <v>24</v>
      </c>
      <c r="M55" s="72"/>
      <c r="N55" s="72"/>
      <c r="O55" s="72"/>
      <c r="P55" s="72"/>
      <c r="Q55" s="72"/>
      <c r="R55" s="72"/>
      <c r="S55" s="72">
        <f>6*6</f>
        <v>36</v>
      </c>
      <c r="T55" s="72">
        <f>5*6</f>
        <v>30</v>
      </c>
      <c r="U55" s="72"/>
      <c r="V55" s="72"/>
      <c r="W55" s="72"/>
      <c r="X55" s="72"/>
      <c r="Y55" s="74"/>
      <c r="Z55" s="72"/>
      <c r="AA55" s="74"/>
      <c r="AB55" s="74"/>
      <c r="AC55" s="74"/>
      <c r="AD55" s="74"/>
      <c r="AE55" s="74"/>
      <c r="AF55" s="74">
        <f>1*6</f>
        <v>6</v>
      </c>
      <c r="AG55" s="74">
        <f>10</f>
        <v>10</v>
      </c>
      <c r="AH55" s="134"/>
      <c r="AI55" s="149">
        <f t="shared" si="0"/>
        <v>150</v>
      </c>
      <c r="AJ55" s="150">
        <v>179</v>
      </c>
      <c r="AK55" s="131">
        <f t="shared" si="1"/>
        <v>4.0681818181818183</v>
      </c>
      <c r="AL55" s="110" t="s">
        <v>216</v>
      </c>
    </row>
    <row r="56" spans="1:38" ht="15.75" customHeight="1" x14ac:dyDescent="0.2">
      <c r="A56" s="62">
        <v>44</v>
      </c>
      <c r="B56" s="81" t="s">
        <v>393</v>
      </c>
      <c r="C56" s="70" t="s">
        <v>96</v>
      </c>
      <c r="D56" s="132">
        <f>11*4</f>
        <v>44</v>
      </c>
      <c r="E56" s="72"/>
      <c r="F56" s="72"/>
      <c r="G56" s="72"/>
      <c r="H56" s="72"/>
      <c r="I56" s="72"/>
      <c r="J56" s="72"/>
      <c r="K56" s="72"/>
      <c r="L56" s="72">
        <f>7*4</f>
        <v>28</v>
      </c>
      <c r="M56" s="72"/>
      <c r="N56" s="72"/>
      <c r="O56" s="72"/>
      <c r="P56" s="72"/>
      <c r="Q56" s="72"/>
      <c r="R56" s="72"/>
      <c r="S56" s="72">
        <f>8*6</f>
        <v>48</v>
      </c>
      <c r="T56" s="72">
        <f>3*6</f>
        <v>18</v>
      </c>
      <c r="U56" s="72"/>
      <c r="V56" s="72"/>
      <c r="W56" s="72"/>
      <c r="X56" s="72"/>
      <c r="Y56" s="74"/>
      <c r="Z56" s="72"/>
      <c r="AA56" s="74"/>
      <c r="AB56" s="74"/>
      <c r="AC56" s="74"/>
      <c r="AD56" s="74"/>
      <c r="AE56" s="74"/>
      <c r="AF56" s="74"/>
      <c r="AG56" s="74">
        <f>12</f>
        <v>12</v>
      </c>
      <c r="AH56" s="134"/>
      <c r="AI56" s="149">
        <f t="shared" si="0"/>
        <v>150</v>
      </c>
      <c r="AJ56" s="150">
        <v>128</v>
      </c>
      <c r="AK56" s="131">
        <f t="shared" si="1"/>
        <v>2.9090909090909092</v>
      </c>
      <c r="AL56" s="110" t="s">
        <v>216</v>
      </c>
    </row>
    <row r="57" spans="1:38" ht="15.75" customHeight="1" x14ac:dyDescent="0.2">
      <c r="A57" s="77">
        <v>45</v>
      </c>
      <c r="B57" s="81" t="s">
        <v>394</v>
      </c>
      <c r="C57" s="70" t="s">
        <v>97</v>
      </c>
      <c r="D57" s="132">
        <f>13*4</f>
        <v>52</v>
      </c>
      <c r="E57" s="72"/>
      <c r="F57" s="72"/>
      <c r="G57" s="72"/>
      <c r="H57" s="72"/>
      <c r="I57" s="72"/>
      <c r="J57" s="72"/>
      <c r="K57" s="72"/>
      <c r="L57" s="72">
        <f>10*4</f>
        <v>40</v>
      </c>
      <c r="M57" s="72"/>
      <c r="N57" s="72"/>
      <c r="O57" s="72"/>
      <c r="P57" s="72"/>
      <c r="Q57" s="72"/>
      <c r="R57" s="72"/>
      <c r="S57" s="72"/>
      <c r="T57" s="72">
        <f>2*6</f>
        <v>12</v>
      </c>
      <c r="U57" s="72"/>
      <c r="V57" s="72"/>
      <c r="W57" s="72"/>
      <c r="X57" s="72"/>
      <c r="Y57" s="74"/>
      <c r="Z57" s="72"/>
      <c r="AA57" s="72"/>
      <c r="AB57" s="72"/>
      <c r="AC57" s="72"/>
      <c r="AD57" s="72"/>
      <c r="AE57" s="72"/>
      <c r="AF57" s="72"/>
      <c r="AG57" s="72">
        <f>46</f>
        <v>46</v>
      </c>
      <c r="AH57" s="133"/>
      <c r="AI57" s="149">
        <f t="shared" si="0"/>
        <v>150</v>
      </c>
      <c r="AJ57" s="150">
        <v>211</v>
      </c>
      <c r="AK57" s="131">
        <f t="shared" si="1"/>
        <v>4.0576923076923075</v>
      </c>
      <c r="AL57" s="110" t="s">
        <v>216</v>
      </c>
    </row>
    <row r="58" spans="1:38" ht="15.75" customHeight="1" x14ac:dyDescent="0.2">
      <c r="A58" s="62">
        <v>46</v>
      </c>
      <c r="B58" s="81" t="s">
        <v>375</v>
      </c>
      <c r="C58" s="70" t="s">
        <v>177</v>
      </c>
      <c r="D58" s="132">
        <f>5*4</f>
        <v>20</v>
      </c>
      <c r="E58" s="72"/>
      <c r="F58" s="72"/>
      <c r="G58" s="72">
        <f>4*4</f>
        <v>16</v>
      </c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>
        <f>8*12</f>
        <v>96</v>
      </c>
      <c r="Y58" s="74"/>
      <c r="Z58" s="72"/>
      <c r="AA58" s="74"/>
      <c r="AB58" s="72"/>
      <c r="AC58" s="72"/>
      <c r="AD58" s="72"/>
      <c r="AE58" s="72"/>
      <c r="AF58" s="72"/>
      <c r="AG58" s="72">
        <f>18</f>
        <v>18</v>
      </c>
      <c r="AH58" s="134"/>
      <c r="AI58" s="149">
        <f t="shared" si="0"/>
        <v>150</v>
      </c>
      <c r="AJ58" s="150">
        <v>22</v>
      </c>
      <c r="AK58" s="131">
        <f t="shared" si="1"/>
        <v>1.1000000000000001</v>
      </c>
      <c r="AL58" s="110" t="s">
        <v>216</v>
      </c>
    </row>
    <row r="59" spans="1:38" ht="15.75" customHeight="1" x14ac:dyDescent="0.2">
      <c r="A59" s="62">
        <v>47</v>
      </c>
      <c r="B59" s="81" t="s">
        <v>375</v>
      </c>
      <c r="C59" s="70" t="s">
        <v>186</v>
      </c>
      <c r="D59" s="13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>
        <f>9*6</f>
        <v>54</v>
      </c>
      <c r="S59" s="72"/>
      <c r="T59" s="72"/>
      <c r="U59" s="72"/>
      <c r="V59" s="72"/>
      <c r="W59" s="72"/>
      <c r="X59" s="72">
        <f>8*12</f>
        <v>96</v>
      </c>
      <c r="Y59" s="74"/>
      <c r="Z59" s="72"/>
      <c r="AA59" s="74"/>
      <c r="AB59" s="72"/>
      <c r="AC59" s="74"/>
      <c r="AD59" s="74"/>
      <c r="AE59" s="74"/>
      <c r="AF59" s="74"/>
      <c r="AG59" s="74"/>
      <c r="AH59" s="134"/>
      <c r="AI59" s="149">
        <f t="shared" si="0"/>
        <v>150</v>
      </c>
      <c r="AJ59" s="150">
        <v>0</v>
      </c>
      <c r="AK59" s="131" t="e">
        <f t="shared" si="1"/>
        <v>#DIV/0!</v>
      </c>
      <c r="AL59" s="110" t="s">
        <v>216</v>
      </c>
    </row>
    <row r="60" spans="1:38" ht="15.75" customHeight="1" x14ac:dyDescent="0.2">
      <c r="A60" s="77">
        <v>48</v>
      </c>
      <c r="B60" s="81" t="s">
        <v>372</v>
      </c>
      <c r="C60" s="70" t="s">
        <v>152</v>
      </c>
      <c r="D60" s="132">
        <f>5*4</f>
        <v>20</v>
      </c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>
        <f>6*6</f>
        <v>36</v>
      </c>
      <c r="T60" s="72"/>
      <c r="U60" s="72">
        <f>4*6</f>
        <v>24</v>
      </c>
      <c r="V60" s="72"/>
      <c r="W60" s="72">
        <f>1*12</f>
        <v>12</v>
      </c>
      <c r="X60" s="72">
        <f>4*12</f>
        <v>48</v>
      </c>
      <c r="Y60" s="74"/>
      <c r="Z60" s="72"/>
      <c r="AA60" s="74"/>
      <c r="AB60" s="72"/>
      <c r="AC60" s="72"/>
      <c r="AD60" s="72"/>
      <c r="AE60" s="72"/>
      <c r="AF60" s="72"/>
      <c r="AG60" s="72">
        <f>10</f>
        <v>10</v>
      </c>
      <c r="AH60" s="133"/>
      <c r="AI60" s="149">
        <f t="shared" si="0"/>
        <v>150</v>
      </c>
      <c r="AJ60" s="150">
        <v>35</v>
      </c>
      <c r="AK60" s="131">
        <f t="shared" si="1"/>
        <v>1.75</v>
      </c>
      <c r="AL60" s="110" t="s">
        <v>216</v>
      </c>
    </row>
    <row r="61" spans="1:38" ht="15.75" customHeight="1" x14ac:dyDescent="0.2">
      <c r="A61" s="62">
        <v>49</v>
      </c>
      <c r="B61" s="81" t="s">
        <v>395</v>
      </c>
      <c r="C61" s="70" t="s">
        <v>98</v>
      </c>
      <c r="D61" s="13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>
        <f>11*6</f>
        <v>66</v>
      </c>
      <c r="V61" s="72"/>
      <c r="W61" s="72">
        <f>1*12</f>
        <v>12</v>
      </c>
      <c r="X61" s="72">
        <f>6*12</f>
        <v>72</v>
      </c>
      <c r="Y61" s="74"/>
      <c r="Z61" s="72"/>
      <c r="AA61" s="74"/>
      <c r="AB61" s="72"/>
      <c r="AC61" s="72"/>
      <c r="AD61" s="72"/>
      <c r="AE61" s="72"/>
      <c r="AF61" s="72"/>
      <c r="AG61" s="72"/>
      <c r="AH61" s="133"/>
      <c r="AI61" s="149">
        <f t="shared" si="0"/>
        <v>150</v>
      </c>
      <c r="AJ61" s="150">
        <v>147</v>
      </c>
      <c r="AK61" s="131" t="e">
        <f t="shared" si="1"/>
        <v>#DIV/0!</v>
      </c>
      <c r="AL61" s="110" t="s">
        <v>216</v>
      </c>
    </row>
    <row r="62" spans="1:38" ht="15.75" customHeight="1" x14ac:dyDescent="0.2">
      <c r="A62" s="62">
        <v>50</v>
      </c>
      <c r="B62" s="81" t="s">
        <v>395</v>
      </c>
      <c r="C62" s="70" t="s">
        <v>99</v>
      </c>
      <c r="D62" s="13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>
        <f>9*6</f>
        <v>54</v>
      </c>
      <c r="V62" s="72"/>
      <c r="W62" s="72">
        <f>3*12</f>
        <v>36</v>
      </c>
      <c r="X62" s="72">
        <f>5*12</f>
        <v>60</v>
      </c>
      <c r="Y62" s="74"/>
      <c r="Z62" s="72"/>
      <c r="AA62" s="74"/>
      <c r="AB62" s="72"/>
      <c r="AC62" s="72"/>
      <c r="AD62" s="72"/>
      <c r="AE62" s="72"/>
      <c r="AF62" s="72"/>
      <c r="AG62" s="72"/>
      <c r="AH62" s="134"/>
      <c r="AI62" s="149">
        <f t="shared" si="0"/>
        <v>150</v>
      </c>
      <c r="AJ62" s="150">
        <v>114</v>
      </c>
      <c r="AK62" s="131" t="e">
        <f t="shared" si="1"/>
        <v>#DIV/0!</v>
      </c>
      <c r="AL62" s="110" t="s">
        <v>216</v>
      </c>
    </row>
    <row r="63" spans="1:38" ht="15.75" customHeight="1" x14ac:dyDescent="0.2">
      <c r="A63" s="77">
        <v>51</v>
      </c>
      <c r="B63" s="81" t="s">
        <v>395</v>
      </c>
      <c r="C63" s="70" t="s">
        <v>231</v>
      </c>
      <c r="D63" s="13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4"/>
      <c r="Z63" s="72"/>
      <c r="AA63" s="74"/>
      <c r="AB63" s="72"/>
      <c r="AC63" s="401" t="s">
        <v>300</v>
      </c>
      <c r="AD63" s="402"/>
      <c r="AE63" s="402"/>
      <c r="AF63" s="402"/>
      <c r="AG63" s="402"/>
      <c r="AH63" s="403"/>
      <c r="AI63" s="149">
        <f t="shared" si="0"/>
        <v>0</v>
      </c>
      <c r="AJ63" s="150"/>
      <c r="AK63" s="131" t="e">
        <f t="shared" si="1"/>
        <v>#DIV/0!</v>
      </c>
      <c r="AL63" s="110" t="s">
        <v>216</v>
      </c>
    </row>
    <row r="64" spans="1:38" ht="15.75" customHeight="1" x14ac:dyDescent="0.2">
      <c r="A64" s="62">
        <v>52</v>
      </c>
      <c r="B64" s="81" t="s">
        <v>372</v>
      </c>
      <c r="C64" s="70" t="s">
        <v>153</v>
      </c>
      <c r="D64" s="13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>
        <v>20</v>
      </c>
      <c r="T64" s="72"/>
      <c r="U64" s="72">
        <f>4*6</f>
        <v>24</v>
      </c>
      <c r="V64" s="72"/>
      <c r="W64" s="72">
        <f>1*12</f>
        <v>12</v>
      </c>
      <c r="X64" s="72">
        <f>7*12</f>
        <v>84</v>
      </c>
      <c r="Y64" s="74"/>
      <c r="Z64" s="72"/>
      <c r="AA64" s="74"/>
      <c r="AB64" s="72"/>
      <c r="AC64" s="74"/>
      <c r="AD64" s="74"/>
      <c r="AE64" s="74"/>
      <c r="AF64" s="74"/>
      <c r="AG64" s="74">
        <f>10</f>
        <v>10</v>
      </c>
      <c r="AH64" s="134"/>
      <c r="AI64" s="149">
        <f t="shared" si="0"/>
        <v>150</v>
      </c>
      <c r="AJ64" s="150">
        <v>0</v>
      </c>
      <c r="AK64" s="131" t="e">
        <f t="shared" si="1"/>
        <v>#DIV/0!</v>
      </c>
      <c r="AL64" s="110" t="s">
        <v>216</v>
      </c>
    </row>
    <row r="65" spans="1:38" ht="15.75" customHeight="1" x14ac:dyDescent="0.2">
      <c r="A65" s="62">
        <v>53</v>
      </c>
      <c r="B65" s="81" t="s">
        <v>396</v>
      </c>
      <c r="C65" s="70" t="s">
        <v>185</v>
      </c>
      <c r="D65" s="13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4"/>
      <c r="Z65" s="72"/>
      <c r="AA65" s="74"/>
      <c r="AB65" s="72"/>
      <c r="AC65" s="401" t="s">
        <v>397</v>
      </c>
      <c r="AD65" s="402"/>
      <c r="AE65" s="402"/>
      <c r="AF65" s="402"/>
      <c r="AG65" s="402"/>
      <c r="AH65" s="403"/>
      <c r="AI65" s="149">
        <f t="shared" si="0"/>
        <v>0</v>
      </c>
      <c r="AJ65" s="150"/>
      <c r="AK65" s="131" t="e">
        <f t="shared" si="1"/>
        <v>#DIV/0!</v>
      </c>
      <c r="AL65" s="110" t="s">
        <v>216</v>
      </c>
    </row>
    <row r="66" spans="1:38" ht="15.75" customHeight="1" x14ac:dyDescent="0.2">
      <c r="A66" s="77">
        <v>54</v>
      </c>
      <c r="B66" s="81" t="s">
        <v>379</v>
      </c>
      <c r="C66" s="70" t="s">
        <v>187</v>
      </c>
      <c r="D66" s="132">
        <f>2*4</f>
        <v>8</v>
      </c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>
        <f>1*6</f>
        <v>6</v>
      </c>
      <c r="T66" s="72"/>
      <c r="U66" s="72">
        <f>12*6</f>
        <v>72</v>
      </c>
      <c r="V66" s="72"/>
      <c r="W66" s="72"/>
      <c r="X66" s="72">
        <f>5*12</f>
        <v>60</v>
      </c>
      <c r="Y66" s="74"/>
      <c r="Z66" s="72"/>
      <c r="AA66" s="74"/>
      <c r="AB66" s="72"/>
      <c r="AC66" s="74"/>
      <c r="AD66" s="74"/>
      <c r="AE66" s="74"/>
      <c r="AF66" s="74"/>
      <c r="AG66" s="74">
        <f>4</f>
        <v>4</v>
      </c>
      <c r="AH66" s="134"/>
      <c r="AI66" s="149">
        <f t="shared" si="0"/>
        <v>150</v>
      </c>
      <c r="AJ66" s="150">
        <v>29</v>
      </c>
      <c r="AK66" s="131">
        <f t="shared" si="1"/>
        <v>3.625</v>
      </c>
      <c r="AL66" s="110" t="s">
        <v>216</v>
      </c>
    </row>
    <row r="67" spans="1:38" ht="15.75" customHeight="1" x14ac:dyDescent="0.2">
      <c r="A67" s="62">
        <v>55</v>
      </c>
      <c r="B67" s="81" t="s">
        <v>398</v>
      </c>
      <c r="C67" s="70" t="s">
        <v>154</v>
      </c>
      <c r="D67" s="132">
        <v>40</v>
      </c>
      <c r="E67" s="72"/>
      <c r="F67" s="72"/>
      <c r="G67" s="72">
        <v>60</v>
      </c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4"/>
      <c r="Z67" s="72"/>
      <c r="AA67" s="74"/>
      <c r="AB67" s="72"/>
      <c r="AC67" s="72"/>
      <c r="AD67" s="72"/>
      <c r="AE67" s="72"/>
      <c r="AF67" s="72"/>
      <c r="AG67" s="72">
        <f>50</f>
        <v>50</v>
      </c>
      <c r="AH67" s="133"/>
      <c r="AI67" s="149">
        <f t="shared" si="0"/>
        <v>150</v>
      </c>
      <c r="AJ67" s="150">
        <v>85</v>
      </c>
      <c r="AK67" s="131">
        <f t="shared" si="1"/>
        <v>2.125</v>
      </c>
      <c r="AL67" s="110" t="s">
        <v>216</v>
      </c>
    </row>
    <row r="68" spans="1:38" ht="15.75" customHeight="1" x14ac:dyDescent="0.2">
      <c r="A68" s="62">
        <v>56</v>
      </c>
      <c r="B68" s="81" t="s">
        <v>399</v>
      </c>
      <c r="C68" s="70" t="s">
        <v>178</v>
      </c>
      <c r="D68" s="13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>
        <f>9*6</f>
        <v>54</v>
      </c>
      <c r="V68" s="72"/>
      <c r="W68" s="72">
        <f>3*12</f>
        <v>36</v>
      </c>
      <c r="X68" s="72">
        <f>5*12</f>
        <v>60</v>
      </c>
      <c r="Y68" s="72"/>
      <c r="Z68" s="72"/>
      <c r="AA68" s="72"/>
      <c r="AB68" s="72"/>
      <c r="AC68" s="72"/>
      <c r="AD68" s="72"/>
      <c r="AE68" s="72"/>
      <c r="AF68" s="72"/>
      <c r="AG68" s="72"/>
      <c r="AH68" s="133"/>
      <c r="AI68" s="149">
        <f t="shared" si="0"/>
        <v>150</v>
      </c>
      <c r="AJ68" s="150">
        <v>0</v>
      </c>
      <c r="AK68" s="131" t="e">
        <f t="shared" si="1"/>
        <v>#DIV/0!</v>
      </c>
      <c r="AL68" s="110" t="s">
        <v>216</v>
      </c>
    </row>
    <row r="69" spans="1:38" ht="15.75" customHeight="1" x14ac:dyDescent="0.2">
      <c r="A69" s="77">
        <v>57</v>
      </c>
      <c r="B69" s="81" t="s">
        <v>373</v>
      </c>
      <c r="C69" s="70" t="s">
        <v>188</v>
      </c>
      <c r="D69" s="13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401" t="s">
        <v>302</v>
      </c>
      <c r="AD69" s="402"/>
      <c r="AE69" s="402"/>
      <c r="AF69" s="402"/>
      <c r="AG69" s="402"/>
      <c r="AH69" s="403"/>
      <c r="AI69" s="149">
        <f t="shared" si="0"/>
        <v>0</v>
      </c>
      <c r="AJ69" s="150"/>
      <c r="AK69" s="131" t="e">
        <f t="shared" si="1"/>
        <v>#DIV/0!</v>
      </c>
      <c r="AL69" s="110" t="s">
        <v>216</v>
      </c>
    </row>
    <row r="70" spans="1:38" ht="15.75" customHeight="1" x14ac:dyDescent="0.2">
      <c r="A70" s="62">
        <v>58</v>
      </c>
      <c r="B70" s="81" t="s">
        <v>379</v>
      </c>
      <c r="C70" s="70" t="s">
        <v>230</v>
      </c>
      <c r="D70" s="13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>
        <f>11*6</f>
        <v>66</v>
      </c>
      <c r="T70" s="72"/>
      <c r="U70" s="72"/>
      <c r="V70" s="72"/>
      <c r="W70" s="72"/>
      <c r="X70" s="72">
        <f>7*12</f>
        <v>84</v>
      </c>
      <c r="Y70" s="72"/>
      <c r="Z70" s="72"/>
      <c r="AA70" s="72"/>
      <c r="AB70" s="72"/>
      <c r="AC70" s="72"/>
      <c r="AD70" s="72"/>
      <c r="AE70" s="72"/>
      <c r="AF70" s="72"/>
      <c r="AG70" s="72"/>
      <c r="AH70" s="133"/>
      <c r="AI70" s="149">
        <f t="shared" si="0"/>
        <v>150</v>
      </c>
      <c r="AJ70" s="150"/>
      <c r="AK70" s="131" t="e">
        <f t="shared" si="1"/>
        <v>#DIV/0!</v>
      </c>
      <c r="AL70" s="110" t="s">
        <v>216</v>
      </c>
    </row>
    <row r="71" spans="1:38" ht="15.75" customHeight="1" x14ac:dyDescent="0.2">
      <c r="A71" s="62">
        <v>59</v>
      </c>
      <c r="B71" s="81" t="s">
        <v>379</v>
      </c>
      <c r="C71" s="70" t="s">
        <v>234</v>
      </c>
      <c r="D71" s="13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>
        <f>13*6</f>
        <v>78</v>
      </c>
      <c r="T71" s="72"/>
      <c r="U71" s="72"/>
      <c r="V71" s="72"/>
      <c r="W71" s="72"/>
      <c r="X71" s="72">
        <f>6*12</f>
        <v>72</v>
      </c>
      <c r="Y71" s="72"/>
      <c r="Z71" s="72"/>
      <c r="AA71" s="72"/>
      <c r="AB71" s="72"/>
      <c r="AC71" s="72"/>
      <c r="AD71" s="72"/>
      <c r="AE71" s="72"/>
      <c r="AF71" s="72"/>
      <c r="AG71" s="72"/>
      <c r="AH71" s="133"/>
      <c r="AI71" s="149">
        <f t="shared" si="0"/>
        <v>150</v>
      </c>
      <c r="AJ71" s="150">
        <v>1</v>
      </c>
      <c r="AK71" s="131" t="e">
        <f t="shared" si="1"/>
        <v>#DIV/0!</v>
      </c>
      <c r="AL71" s="110" t="s">
        <v>216</v>
      </c>
    </row>
    <row r="72" spans="1:38" ht="15.75" customHeight="1" x14ac:dyDescent="0.2">
      <c r="A72" s="77">
        <v>60</v>
      </c>
      <c r="B72" s="81" t="s">
        <v>379</v>
      </c>
      <c r="C72" s="70" t="s">
        <v>233</v>
      </c>
      <c r="D72" s="132">
        <f>1*4</f>
        <v>4</v>
      </c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>
        <f>4*6</f>
        <v>24</v>
      </c>
      <c r="T72" s="72"/>
      <c r="U72" s="72">
        <f>12*6</f>
        <v>72</v>
      </c>
      <c r="V72" s="72"/>
      <c r="W72" s="72"/>
      <c r="X72" s="72">
        <f>4*12</f>
        <v>48</v>
      </c>
      <c r="Y72" s="72"/>
      <c r="Z72" s="72"/>
      <c r="AA72" s="72"/>
      <c r="AB72" s="72"/>
      <c r="AC72" s="72"/>
      <c r="AD72" s="72"/>
      <c r="AE72" s="72"/>
      <c r="AF72" s="72"/>
      <c r="AG72" s="72">
        <f>2</f>
        <v>2</v>
      </c>
      <c r="AH72" s="133"/>
      <c r="AI72" s="149">
        <f t="shared" si="0"/>
        <v>150</v>
      </c>
      <c r="AJ72" s="150">
        <v>9</v>
      </c>
      <c r="AK72" s="131">
        <f t="shared" si="1"/>
        <v>2.25</v>
      </c>
      <c r="AL72" s="110" t="s">
        <v>216</v>
      </c>
    </row>
    <row r="73" spans="1:38" ht="15.75" customHeight="1" x14ac:dyDescent="0.2">
      <c r="A73" s="62">
        <v>61</v>
      </c>
      <c r="B73" s="81" t="s">
        <v>379</v>
      </c>
      <c r="C73" s="70" t="s">
        <v>229</v>
      </c>
      <c r="D73" s="13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>
        <f>9*6</f>
        <v>54</v>
      </c>
      <c r="T73" s="72"/>
      <c r="U73" s="72"/>
      <c r="V73" s="72"/>
      <c r="W73" s="72"/>
      <c r="X73" s="72">
        <f>8*12</f>
        <v>96</v>
      </c>
      <c r="Y73" s="72"/>
      <c r="Z73" s="72"/>
      <c r="AA73" s="72"/>
      <c r="AB73" s="72"/>
      <c r="AC73" s="72"/>
      <c r="AD73" s="72"/>
      <c r="AE73" s="72"/>
      <c r="AF73" s="72"/>
      <c r="AG73" s="72"/>
      <c r="AH73" s="133"/>
      <c r="AI73" s="149">
        <f t="shared" si="0"/>
        <v>150</v>
      </c>
      <c r="AJ73" s="150"/>
      <c r="AK73" s="131" t="e">
        <f t="shared" si="1"/>
        <v>#DIV/0!</v>
      </c>
      <c r="AL73" s="110" t="s">
        <v>216</v>
      </c>
    </row>
    <row r="74" spans="1:38" ht="15.75" customHeight="1" x14ac:dyDescent="0.2">
      <c r="A74" s="62">
        <v>62</v>
      </c>
      <c r="B74" s="81" t="s">
        <v>379</v>
      </c>
      <c r="C74" s="70" t="s">
        <v>228</v>
      </c>
      <c r="D74" s="132">
        <f>11*4</f>
        <v>44</v>
      </c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>
        <f>3*6</f>
        <v>18</v>
      </c>
      <c r="S74" s="72"/>
      <c r="T74" s="72">
        <f>4*6</f>
        <v>24</v>
      </c>
      <c r="U74" s="72">
        <f>1*6</f>
        <v>6</v>
      </c>
      <c r="V74" s="72"/>
      <c r="W74" s="72"/>
      <c r="X74" s="72">
        <f>4*12</f>
        <v>48</v>
      </c>
      <c r="Y74" s="72"/>
      <c r="Z74" s="72"/>
      <c r="AA74" s="72"/>
      <c r="AB74" s="72"/>
      <c r="AC74" s="72"/>
      <c r="AD74" s="72"/>
      <c r="AE74" s="72"/>
      <c r="AF74" s="72"/>
      <c r="AG74" s="72">
        <f>10</f>
        <v>10</v>
      </c>
      <c r="AH74" s="133"/>
      <c r="AI74" s="149">
        <f t="shared" si="0"/>
        <v>150</v>
      </c>
      <c r="AJ74" s="150">
        <v>49</v>
      </c>
      <c r="AK74" s="131">
        <f t="shared" si="1"/>
        <v>1.1136363636363635</v>
      </c>
      <c r="AL74" s="110" t="s">
        <v>216</v>
      </c>
    </row>
    <row r="75" spans="1:38" ht="15.75" customHeight="1" x14ac:dyDescent="0.2">
      <c r="A75" s="77">
        <v>63</v>
      </c>
      <c r="B75" s="81" t="s">
        <v>378</v>
      </c>
      <c r="C75" s="70" t="s">
        <v>227</v>
      </c>
      <c r="D75" s="13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>
        <f>14*6</f>
        <v>84</v>
      </c>
      <c r="V75" s="72"/>
      <c r="W75" s="72"/>
      <c r="X75" s="72">
        <f>5*12</f>
        <v>60</v>
      </c>
      <c r="Y75" s="72"/>
      <c r="Z75" s="72"/>
      <c r="AA75" s="72"/>
      <c r="AB75" s="72"/>
      <c r="AC75" s="72"/>
      <c r="AD75" s="72"/>
      <c r="AE75" s="72"/>
      <c r="AF75" s="72"/>
      <c r="AG75" s="72">
        <v>6</v>
      </c>
      <c r="AH75" s="133"/>
      <c r="AI75" s="149">
        <f t="shared" si="0"/>
        <v>150</v>
      </c>
      <c r="AJ75" s="150"/>
      <c r="AK75" s="131" t="e">
        <f t="shared" si="1"/>
        <v>#DIV/0!</v>
      </c>
      <c r="AL75" s="110" t="s">
        <v>216</v>
      </c>
    </row>
    <row r="76" spans="1:38" ht="15.75" customHeight="1" x14ac:dyDescent="0.2">
      <c r="A76" s="62">
        <v>64</v>
      </c>
      <c r="B76" s="81" t="s">
        <v>400</v>
      </c>
      <c r="C76" s="70" t="s">
        <v>264</v>
      </c>
      <c r="D76" s="132">
        <v>24</v>
      </c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>
        <v>36</v>
      </c>
      <c r="T76" s="72"/>
      <c r="U76" s="72"/>
      <c r="V76" s="72"/>
      <c r="W76" s="72"/>
      <c r="X76" s="72">
        <f>5*12</f>
        <v>60</v>
      </c>
      <c r="Y76" s="72"/>
      <c r="Z76" s="72"/>
      <c r="AA76" s="72"/>
      <c r="AB76" s="72"/>
      <c r="AC76" s="72"/>
      <c r="AD76" s="72"/>
      <c r="AE76" s="72"/>
      <c r="AF76" s="72"/>
      <c r="AG76" s="72">
        <f>30</f>
        <v>30</v>
      </c>
      <c r="AH76" s="133"/>
      <c r="AI76" s="149">
        <f t="shared" si="0"/>
        <v>150</v>
      </c>
      <c r="AJ76" s="150">
        <v>46</v>
      </c>
      <c r="AK76" s="131">
        <f t="shared" si="1"/>
        <v>1.9166666666666667</v>
      </c>
      <c r="AL76" s="110" t="s">
        <v>216</v>
      </c>
    </row>
    <row r="77" spans="1:38" ht="15.75" customHeight="1" x14ac:dyDescent="0.2">
      <c r="A77" s="62">
        <v>65</v>
      </c>
      <c r="B77" s="81" t="s">
        <v>381</v>
      </c>
      <c r="C77" s="70" t="s">
        <v>251</v>
      </c>
      <c r="D77" s="132">
        <f>2*4</f>
        <v>8</v>
      </c>
      <c r="E77" s="72"/>
      <c r="F77" s="72"/>
      <c r="G77" s="72"/>
      <c r="H77" s="72"/>
      <c r="I77" s="72"/>
      <c r="J77" s="72">
        <f>2*4</f>
        <v>8</v>
      </c>
      <c r="K77" s="72"/>
      <c r="L77" s="72"/>
      <c r="M77" s="72"/>
      <c r="N77" s="72"/>
      <c r="O77" s="72"/>
      <c r="P77" s="72"/>
      <c r="Q77" s="72"/>
      <c r="R77" s="72"/>
      <c r="S77" s="72">
        <f>1*6</f>
        <v>6</v>
      </c>
      <c r="T77" s="72">
        <f>1*6</f>
        <v>6</v>
      </c>
      <c r="U77" s="72"/>
      <c r="V77" s="72"/>
      <c r="W77" s="72">
        <f>5*12</f>
        <v>60</v>
      </c>
      <c r="X77" s="72">
        <f>4*12</f>
        <v>48</v>
      </c>
      <c r="Y77" s="72"/>
      <c r="Z77" s="72"/>
      <c r="AA77" s="72"/>
      <c r="AB77" s="72"/>
      <c r="AC77" s="72"/>
      <c r="AD77" s="72"/>
      <c r="AE77" s="72"/>
      <c r="AF77" s="72">
        <f>1*6</f>
        <v>6</v>
      </c>
      <c r="AG77" s="72">
        <f>8</f>
        <v>8</v>
      </c>
      <c r="AH77" s="133"/>
      <c r="AI77" s="149">
        <f t="shared" ref="AI77:AI119" si="3">SUM(D77:AH77)</f>
        <v>150</v>
      </c>
      <c r="AJ77" s="150">
        <v>37</v>
      </c>
      <c r="AK77" s="131">
        <f t="shared" ref="AK77:AK171" si="4">+AJ77/D77</f>
        <v>4.625</v>
      </c>
      <c r="AL77" s="110" t="s">
        <v>216</v>
      </c>
    </row>
    <row r="78" spans="1:38" ht="15.75" customHeight="1" x14ac:dyDescent="0.2">
      <c r="A78" s="77">
        <v>66</v>
      </c>
      <c r="B78" s="81" t="s">
        <v>401</v>
      </c>
      <c r="C78" s="70" t="s">
        <v>253</v>
      </c>
      <c r="D78" s="132">
        <f>25*4</f>
        <v>100</v>
      </c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>
        <f>50</f>
        <v>50</v>
      </c>
      <c r="AH78" s="133"/>
      <c r="AI78" s="149">
        <f t="shared" si="3"/>
        <v>150</v>
      </c>
      <c r="AJ78" s="150">
        <v>208</v>
      </c>
      <c r="AK78" s="131">
        <f t="shared" si="4"/>
        <v>2.08</v>
      </c>
      <c r="AL78" s="110" t="s">
        <v>216</v>
      </c>
    </row>
    <row r="79" spans="1:38" ht="15.75" customHeight="1" x14ac:dyDescent="0.2">
      <c r="A79" s="62">
        <v>67</v>
      </c>
      <c r="B79" s="81" t="s">
        <v>378</v>
      </c>
      <c r="C79" s="70" t="s">
        <v>262</v>
      </c>
      <c r="D79" s="132">
        <f>2*4</f>
        <v>8</v>
      </c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>
        <f>13*6</f>
        <v>78</v>
      </c>
      <c r="V79" s="72"/>
      <c r="W79" s="72"/>
      <c r="X79" s="72">
        <f>5*12</f>
        <v>60</v>
      </c>
      <c r="Y79" s="72"/>
      <c r="Z79" s="72"/>
      <c r="AA79" s="72"/>
      <c r="AB79" s="72"/>
      <c r="AC79" s="72"/>
      <c r="AD79" s="72"/>
      <c r="AE79" s="72"/>
      <c r="AF79" s="72"/>
      <c r="AG79" s="72">
        <f>4</f>
        <v>4</v>
      </c>
      <c r="AH79" s="133"/>
      <c r="AI79" s="149">
        <f t="shared" si="3"/>
        <v>150</v>
      </c>
      <c r="AJ79" s="151">
        <v>5</v>
      </c>
      <c r="AK79" s="131">
        <f t="shared" si="4"/>
        <v>0.625</v>
      </c>
      <c r="AL79" s="110" t="s">
        <v>216</v>
      </c>
    </row>
    <row r="80" spans="1:38" ht="15.75" customHeight="1" x14ac:dyDescent="0.2">
      <c r="A80" s="62">
        <v>68</v>
      </c>
      <c r="B80" s="81" t="s">
        <v>378</v>
      </c>
      <c r="C80" s="70" t="s">
        <v>266</v>
      </c>
      <c r="D80" s="132">
        <f>2*4</f>
        <v>8</v>
      </c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>
        <f>14*6</f>
        <v>84</v>
      </c>
      <c r="V80" s="72"/>
      <c r="W80" s="72"/>
      <c r="X80" s="72">
        <f>4*12</f>
        <v>48</v>
      </c>
      <c r="Y80" s="72"/>
      <c r="Z80" s="72"/>
      <c r="AA80" s="72"/>
      <c r="AB80" s="72"/>
      <c r="AC80" s="72"/>
      <c r="AD80" s="72"/>
      <c r="AE80" s="72"/>
      <c r="AF80" s="72">
        <f>1*6</f>
        <v>6</v>
      </c>
      <c r="AG80" s="72">
        <f>4</f>
        <v>4</v>
      </c>
      <c r="AH80" s="133"/>
      <c r="AI80" s="149">
        <f t="shared" si="3"/>
        <v>150</v>
      </c>
      <c r="AJ80" s="130">
        <v>6</v>
      </c>
      <c r="AK80" s="131">
        <f t="shared" si="4"/>
        <v>0.75</v>
      </c>
      <c r="AL80" s="110" t="s">
        <v>216</v>
      </c>
    </row>
    <row r="81" spans="1:38" ht="15.75" customHeight="1" x14ac:dyDescent="0.2">
      <c r="A81" s="77">
        <v>69</v>
      </c>
      <c r="B81" s="81" t="s">
        <v>379</v>
      </c>
      <c r="C81" s="70" t="s">
        <v>267</v>
      </c>
      <c r="D81" s="13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>
        <f>11*6</f>
        <v>66</v>
      </c>
      <c r="T81" s="72"/>
      <c r="U81" s="72"/>
      <c r="V81" s="72"/>
      <c r="W81" s="72"/>
      <c r="X81" s="72">
        <f>7*12</f>
        <v>84</v>
      </c>
      <c r="Y81" s="72"/>
      <c r="Z81" s="72"/>
      <c r="AA81" s="72"/>
      <c r="AB81" s="72"/>
      <c r="AC81" s="72"/>
      <c r="AD81" s="72"/>
      <c r="AE81" s="72"/>
      <c r="AF81" s="72"/>
      <c r="AG81" s="72"/>
      <c r="AH81" s="133"/>
      <c r="AI81" s="149">
        <f t="shared" si="3"/>
        <v>150</v>
      </c>
      <c r="AJ81" s="130"/>
      <c r="AK81" s="131" t="e">
        <f t="shared" si="4"/>
        <v>#DIV/0!</v>
      </c>
      <c r="AL81" s="110" t="s">
        <v>216</v>
      </c>
    </row>
    <row r="82" spans="1:38" ht="15.75" customHeight="1" x14ac:dyDescent="0.2">
      <c r="A82" s="62">
        <v>70</v>
      </c>
      <c r="B82" s="81" t="s">
        <v>379</v>
      </c>
      <c r="C82" s="70" t="s">
        <v>263</v>
      </c>
      <c r="D82" s="13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>
        <f>16*6</f>
        <v>96</v>
      </c>
      <c r="T82" s="72"/>
      <c r="U82" s="72">
        <f>5*6</f>
        <v>30</v>
      </c>
      <c r="V82" s="72"/>
      <c r="W82" s="72"/>
      <c r="X82" s="72">
        <f>2*12</f>
        <v>24</v>
      </c>
      <c r="Y82" s="72"/>
      <c r="Z82" s="72"/>
      <c r="AA82" s="72"/>
      <c r="AB82" s="72"/>
      <c r="AC82" s="72"/>
      <c r="AD82" s="72"/>
      <c r="AE82" s="72"/>
      <c r="AF82" s="72"/>
      <c r="AG82" s="72"/>
      <c r="AH82" s="133"/>
      <c r="AI82" s="149">
        <f t="shared" si="3"/>
        <v>150</v>
      </c>
      <c r="AJ82" s="152">
        <v>4</v>
      </c>
      <c r="AK82" s="131" t="e">
        <f t="shared" si="4"/>
        <v>#DIV/0!</v>
      </c>
      <c r="AL82" s="110" t="s">
        <v>216</v>
      </c>
    </row>
    <row r="83" spans="1:38" ht="15.75" customHeight="1" x14ac:dyDescent="0.2">
      <c r="A83" s="62">
        <v>71</v>
      </c>
      <c r="B83" s="81" t="s">
        <v>402</v>
      </c>
      <c r="C83" s="70" t="s">
        <v>268</v>
      </c>
      <c r="D83" s="13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>
        <v>52</v>
      </c>
      <c r="T83" s="72"/>
      <c r="U83" s="72"/>
      <c r="V83" s="72"/>
      <c r="W83" s="72"/>
      <c r="X83" s="72">
        <f>6*12</f>
        <v>72</v>
      </c>
      <c r="Y83" s="72"/>
      <c r="Z83" s="72"/>
      <c r="AA83" s="72"/>
      <c r="AB83" s="72"/>
      <c r="AC83" s="72"/>
      <c r="AD83" s="72"/>
      <c r="AE83" s="72"/>
      <c r="AF83" s="72"/>
      <c r="AG83" s="72">
        <f>26</f>
        <v>26</v>
      </c>
      <c r="AH83" s="133"/>
      <c r="AI83" s="149">
        <f t="shared" si="3"/>
        <v>150</v>
      </c>
      <c r="AJ83" s="153"/>
      <c r="AK83" s="131" t="e">
        <f t="shared" si="4"/>
        <v>#DIV/0!</v>
      </c>
      <c r="AL83" s="110" t="s">
        <v>216</v>
      </c>
    </row>
    <row r="84" spans="1:38" ht="15.75" customHeight="1" x14ac:dyDescent="0.2">
      <c r="A84" s="77">
        <v>72</v>
      </c>
      <c r="B84" s="81" t="s">
        <v>371</v>
      </c>
      <c r="C84" s="70" t="s">
        <v>273</v>
      </c>
      <c r="D84" s="13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>
        <v>52</v>
      </c>
      <c r="T84" s="72"/>
      <c r="U84" s="72"/>
      <c r="V84" s="72"/>
      <c r="W84" s="72"/>
      <c r="X84" s="72">
        <f>6*12</f>
        <v>72</v>
      </c>
      <c r="Y84" s="72"/>
      <c r="Z84" s="72"/>
      <c r="AA84" s="72"/>
      <c r="AB84" s="72"/>
      <c r="AC84" s="72"/>
      <c r="AD84" s="72"/>
      <c r="AE84" s="72"/>
      <c r="AF84" s="72"/>
      <c r="AG84" s="72">
        <f>26</f>
        <v>26</v>
      </c>
      <c r="AH84" s="133"/>
      <c r="AI84" s="149">
        <f t="shared" si="3"/>
        <v>150</v>
      </c>
      <c r="AJ84" s="150"/>
      <c r="AK84" s="131" t="e">
        <f t="shared" si="4"/>
        <v>#DIV/0!</v>
      </c>
      <c r="AL84" s="110" t="s">
        <v>216</v>
      </c>
    </row>
    <row r="85" spans="1:38" ht="15.75" customHeight="1" x14ac:dyDescent="0.2">
      <c r="A85" s="62">
        <v>73</v>
      </c>
      <c r="B85" s="81" t="s">
        <v>402</v>
      </c>
      <c r="C85" s="70" t="s">
        <v>265</v>
      </c>
      <c r="D85" s="13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>
        <v>48</v>
      </c>
      <c r="T85" s="72"/>
      <c r="U85" s="72">
        <f>1*6</f>
        <v>6</v>
      </c>
      <c r="V85" s="72"/>
      <c r="W85" s="72"/>
      <c r="X85" s="72">
        <f>6*12</f>
        <v>72</v>
      </c>
      <c r="Y85" s="72"/>
      <c r="Z85" s="72"/>
      <c r="AA85" s="72"/>
      <c r="AB85" s="72"/>
      <c r="AC85" s="72"/>
      <c r="AD85" s="72"/>
      <c r="AE85" s="72"/>
      <c r="AF85" s="72"/>
      <c r="AG85" s="72">
        <f>24</f>
        <v>24</v>
      </c>
      <c r="AH85" s="133"/>
      <c r="AI85" s="149">
        <f t="shared" si="3"/>
        <v>150</v>
      </c>
      <c r="AJ85" s="150"/>
      <c r="AK85" s="131" t="e">
        <f t="shared" si="4"/>
        <v>#DIV/0!</v>
      </c>
      <c r="AL85" s="110" t="s">
        <v>216</v>
      </c>
    </row>
    <row r="86" spans="1:38" ht="15.75" customHeight="1" x14ac:dyDescent="0.2">
      <c r="A86" s="62">
        <v>74</v>
      </c>
      <c r="B86" s="81" t="s">
        <v>371</v>
      </c>
      <c r="C86" s="70" t="s">
        <v>254</v>
      </c>
      <c r="D86" s="13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>
        <v>52</v>
      </c>
      <c r="T86" s="72"/>
      <c r="U86" s="72"/>
      <c r="V86" s="72"/>
      <c r="W86" s="72"/>
      <c r="X86" s="72">
        <f>6*12</f>
        <v>72</v>
      </c>
      <c r="Y86" s="72"/>
      <c r="Z86" s="72"/>
      <c r="AA86" s="72"/>
      <c r="AB86" s="72"/>
      <c r="AC86" s="72"/>
      <c r="AD86" s="72"/>
      <c r="AE86" s="72"/>
      <c r="AF86" s="72"/>
      <c r="AG86" s="72">
        <f>26</f>
        <v>26</v>
      </c>
      <c r="AH86" s="133"/>
      <c r="AI86" s="149">
        <f t="shared" si="3"/>
        <v>150</v>
      </c>
      <c r="AJ86" s="150">
        <v>0</v>
      </c>
      <c r="AK86" s="131" t="e">
        <f t="shared" si="4"/>
        <v>#DIV/0!</v>
      </c>
      <c r="AL86" s="110" t="s">
        <v>216</v>
      </c>
    </row>
    <row r="87" spans="1:38" ht="15.75" customHeight="1" x14ac:dyDescent="0.2">
      <c r="A87" s="77">
        <v>75</v>
      </c>
      <c r="B87" s="81" t="s">
        <v>379</v>
      </c>
      <c r="C87" s="70" t="s">
        <v>269</v>
      </c>
      <c r="D87" s="13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>
        <f>10*6</f>
        <v>60</v>
      </c>
      <c r="T87" s="72"/>
      <c r="U87" s="72"/>
      <c r="V87" s="72"/>
      <c r="W87" s="72"/>
      <c r="X87" s="72">
        <f>1*12</f>
        <v>12</v>
      </c>
      <c r="Y87" s="72"/>
      <c r="Z87" s="72"/>
      <c r="AA87" s="72"/>
      <c r="AB87" s="72"/>
      <c r="AC87" s="401" t="s">
        <v>403</v>
      </c>
      <c r="AD87" s="402"/>
      <c r="AE87" s="402"/>
      <c r="AF87" s="402"/>
      <c r="AG87" s="402"/>
      <c r="AH87" s="403"/>
      <c r="AI87" s="149">
        <f t="shared" si="3"/>
        <v>72</v>
      </c>
      <c r="AJ87" s="150">
        <v>2</v>
      </c>
      <c r="AK87" s="131" t="e">
        <f t="shared" si="4"/>
        <v>#DIV/0!</v>
      </c>
      <c r="AL87" s="110" t="s">
        <v>216</v>
      </c>
    </row>
    <row r="88" spans="1:38" ht="15.75" customHeight="1" x14ac:dyDescent="0.2">
      <c r="A88" s="62">
        <v>76</v>
      </c>
      <c r="B88" s="81" t="s">
        <v>385</v>
      </c>
      <c r="C88" s="70" t="s">
        <v>274</v>
      </c>
      <c r="D88" s="132">
        <v>40</v>
      </c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>
        <v>60</v>
      </c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>
        <f>50</f>
        <v>50</v>
      </c>
      <c r="AH88" s="133"/>
      <c r="AI88" s="149">
        <f t="shared" si="3"/>
        <v>150</v>
      </c>
      <c r="AJ88" s="150">
        <v>72</v>
      </c>
      <c r="AK88" s="131">
        <f t="shared" si="4"/>
        <v>1.8</v>
      </c>
      <c r="AL88" s="110" t="s">
        <v>216</v>
      </c>
    </row>
    <row r="89" spans="1:38" ht="15.75" customHeight="1" x14ac:dyDescent="0.2">
      <c r="A89" s="62">
        <v>77</v>
      </c>
      <c r="B89" s="81" t="s">
        <v>404</v>
      </c>
      <c r="C89" s="70" t="s">
        <v>275</v>
      </c>
      <c r="D89" s="132">
        <f>25*4</f>
        <v>100</v>
      </c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>
        <f>50</f>
        <v>50</v>
      </c>
      <c r="AH89" s="133"/>
      <c r="AI89" s="149">
        <f t="shared" si="3"/>
        <v>150</v>
      </c>
      <c r="AJ89" s="150">
        <v>171</v>
      </c>
      <c r="AK89" s="131">
        <f t="shared" si="4"/>
        <v>1.71</v>
      </c>
      <c r="AL89" s="110" t="s">
        <v>216</v>
      </c>
    </row>
    <row r="90" spans="1:38" ht="15.75" customHeight="1" x14ac:dyDescent="0.2">
      <c r="A90" s="77">
        <v>78</v>
      </c>
      <c r="B90" s="81" t="s">
        <v>402</v>
      </c>
      <c r="C90" s="70" t="s">
        <v>282</v>
      </c>
      <c r="D90" s="13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>
        <v>52</v>
      </c>
      <c r="T90" s="72"/>
      <c r="U90" s="72"/>
      <c r="V90" s="72"/>
      <c r="W90" s="72"/>
      <c r="X90" s="72">
        <f>6*12</f>
        <v>72</v>
      </c>
      <c r="Y90" s="72"/>
      <c r="Z90" s="72"/>
      <c r="AA90" s="72"/>
      <c r="AB90" s="72"/>
      <c r="AC90" s="72"/>
      <c r="AD90" s="72"/>
      <c r="AE90" s="72"/>
      <c r="AF90" s="72"/>
      <c r="AG90" s="72">
        <f>26</f>
        <v>26</v>
      </c>
      <c r="AH90" s="133"/>
      <c r="AI90" s="149">
        <f t="shared" si="3"/>
        <v>150</v>
      </c>
      <c r="AJ90" s="150"/>
      <c r="AK90" s="131" t="e">
        <f t="shared" si="4"/>
        <v>#DIV/0!</v>
      </c>
      <c r="AL90" s="110" t="s">
        <v>216</v>
      </c>
    </row>
    <row r="91" spans="1:38" ht="15.75" customHeight="1" x14ac:dyDescent="0.2">
      <c r="A91" s="62">
        <v>79</v>
      </c>
      <c r="B91" s="81" t="s">
        <v>400</v>
      </c>
      <c r="C91" s="70" t="s">
        <v>276</v>
      </c>
      <c r="D91" s="132">
        <v>24</v>
      </c>
      <c r="E91" s="72"/>
      <c r="F91" s="72"/>
      <c r="G91" s="72">
        <v>28</v>
      </c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>
        <f>2*6</f>
        <v>12</v>
      </c>
      <c r="V91" s="72"/>
      <c r="W91" s="72"/>
      <c r="X91" s="72">
        <f>5*12</f>
        <v>60</v>
      </c>
      <c r="Y91" s="72"/>
      <c r="Z91" s="72"/>
      <c r="AA91" s="72"/>
      <c r="AB91" s="72"/>
      <c r="AC91" s="72"/>
      <c r="AD91" s="72"/>
      <c r="AE91" s="72"/>
      <c r="AF91" s="72"/>
      <c r="AG91" s="72">
        <f>26</f>
        <v>26</v>
      </c>
      <c r="AH91" s="133"/>
      <c r="AI91" s="149">
        <f t="shared" si="3"/>
        <v>150</v>
      </c>
      <c r="AJ91" s="150">
        <v>29</v>
      </c>
      <c r="AK91" s="131">
        <f t="shared" si="4"/>
        <v>1.2083333333333333</v>
      </c>
      <c r="AL91" s="110" t="s">
        <v>216</v>
      </c>
    </row>
    <row r="92" spans="1:38" ht="15.75" customHeight="1" x14ac:dyDescent="0.2">
      <c r="A92" s="62">
        <v>80</v>
      </c>
      <c r="B92" s="81" t="s">
        <v>402</v>
      </c>
      <c r="C92" s="70" t="s">
        <v>308</v>
      </c>
      <c r="D92" s="13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>
        <v>40</v>
      </c>
      <c r="T92" s="72"/>
      <c r="U92" s="72">
        <f>3*6</f>
        <v>18</v>
      </c>
      <c r="V92" s="72"/>
      <c r="W92" s="72"/>
      <c r="X92" s="72">
        <f>6*12</f>
        <v>72</v>
      </c>
      <c r="Y92" s="72"/>
      <c r="Z92" s="72"/>
      <c r="AA92" s="72"/>
      <c r="AB92" s="72"/>
      <c r="AC92" s="72"/>
      <c r="AD92" s="72"/>
      <c r="AE92" s="72"/>
      <c r="AF92" s="72"/>
      <c r="AG92" s="72">
        <f>20</f>
        <v>20</v>
      </c>
      <c r="AH92" s="133"/>
      <c r="AI92" s="149">
        <f t="shared" si="3"/>
        <v>150</v>
      </c>
      <c r="AJ92" s="150"/>
      <c r="AK92" s="131" t="e">
        <f t="shared" si="4"/>
        <v>#DIV/0!</v>
      </c>
      <c r="AL92" s="110" t="s">
        <v>216</v>
      </c>
    </row>
    <row r="93" spans="1:38" ht="15.75" customHeight="1" x14ac:dyDescent="0.2">
      <c r="A93" s="77">
        <v>81</v>
      </c>
      <c r="B93" s="81" t="s">
        <v>381</v>
      </c>
      <c r="C93" s="70" t="s">
        <v>309</v>
      </c>
      <c r="D93" s="132">
        <f>3*4</f>
        <v>12</v>
      </c>
      <c r="E93" s="72"/>
      <c r="F93" s="72"/>
      <c r="G93" s="72"/>
      <c r="H93" s="72"/>
      <c r="I93" s="72"/>
      <c r="J93" s="72">
        <f>4*4</f>
        <v>16</v>
      </c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>
        <f>5*12</f>
        <v>60</v>
      </c>
      <c r="X93" s="72">
        <f>4*12</f>
        <v>48</v>
      </c>
      <c r="Y93" s="72"/>
      <c r="Z93" s="72"/>
      <c r="AA93" s="72"/>
      <c r="AB93" s="72"/>
      <c r="AC93" s="72"/>
      <c r="AD93" s="72"/>
      <c r="AE93" s="72"/>
      <c r="AF93" s="72"/>
      <c r="AG93" s="72">
        <f>14</f>
        <v>14</v>
      </c>
      <c r="AH93" s="133"/>
      <c r="AI93" s="149">
        <f t="shared" si="3"/>
        <v>150</v>
      </c>
      <c r="AJ93" s="150">
        <v>53</v>
      </c>
      <c r="AK93" s="131">
        <f t="shared" si="4"/>
        <v>4.416666666666667</v>
      </c>
      <c r="AL93" s="110" t="s">
        <v>216</v>
      </c>
    </row>
    <row r="94" spans="1:38" ht="15.75" customHeight="1" x14ac:dyDescent="0.2">
      <c r="A94" s="62">
        <v>82</v>
      </c>
      <c r="B94" s="81" t="s">
        <v>379</v>
      </c>
      <c r="C94" s="70" t="s">
        <v>310</v>
      </c>
      <c r="D94" s="132">
        <f>15*4</f>
        <v>60</v>
      </c>
      <c r="E94" s="72"/>
      <c r="F94" s="72"/>
      <c r="G94" s="72"/>
      <c r="H94" s="72"/>
      <c r="I94" s="72"/>
      <c r="J94" s="72"/>
      <c r="K94" s="72"/>
      <c r="L94" s="72">
        <f>4*4</f>
        <v>16</v>
      </c>
      <c r="M94" s="72"/>
      <c r="N94" s="72"/>
      <c r="O94" s="72"/>
      <c r="P94" s="72"/>
      <c r="Q94" s="72"/>
      <c r="R94" s="72"/>
      <c r="S94" s="72">
        <f>1*6</f>
        <v>6</v>
      </c>
      <c r="T94" s="72"/>
      <c r="U94" s="72">
        <f>3*6</f>
        <v>18</v>
      </c>
      <c r="V94" s="72"/>
      <c r="W94" s="72"/>
      <c r="X94" s="72">
        <f>1*12</f>
        <v>12</v>
      </c>
      <c r="Y94" s="72"/>
      <c r="Z94" s="72"/>
      <c r="AA94" s="72"/>
      <c r="AB94" s="72"/>
      <c r="AC94" s="72"/>
      <c r="AD94" s="72"/>
      <c r="AE94" s="72"/>
      <c r="AF94" s="72"/>
      <c r="AG94" s="72">
        <f>38</f>
        <v>38</v>
      </c>
      <c r="AH94" s="133"/>
      <c r="AI94" s="149">
        <f t="shared" si="3"/>
        <v>150</v>
      </c>
      <c r="AJ94" s="150">
        <v>78</v>
      </c>
      <c r="AK94" s="131">
        <f t="shared" si="4"/>
        <v>1.3</v>
      </c>
      <c r="AL94" s="110" t="s">
        <v>216</v>
      </c>
    </row>
    <row r="95" spans="1:38" ht="15.75" customHeight="1" x14ac:dyDescent="0.2">
      <c r="A95" s="62">
        <v>83</v>
      </c>
      <c r="B95" s="81" t="s">
        <v>379</v>
      </c>
      <c r="C95" s="70" t="s">
        <v>311</v>
      </c>
      <c r="D95" s="13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>
        <f>13*6</f>
        <v>78</v>
      </c>
      <c r="T95" s="72"/>
      <c r="U95" s="72"/>
      <c r="V95" s="72"/>
      <c r="W95" s="72"/>
      <c r="X95" s="72">
        <f>6*12</f>
        <v>72</v>
      </c>
      <c r="Y95" s="72"/>
      <c r="Z95" s="72"/>
      <c r="AA95" s="72"/>
      <c r="AB95" s="72"/>
      <c r="AC95" s="72"/>
      <c r="AD95" s="72"/>
      <c r="AE95" s="72"/>
      <c r="AF95" s="72"/>
      <c r="AG95" s="72"/>
      <c r="AH95" s="133"/>
      <c r="AI95" s="149">
        <f t="shared" si="3"/>
        <v>150</v>
      </c>
      <c r="AJ95" s="150">
        <v>2</v>
      </c>
      <c r="AK95" s="131" t="e">
        <f t="shared" si="4"/>
        <v>#DIV/0!</v>
      </c>
      <c r="AL95" s="110" t="s">
        <v>216</v>
      </c>
    </row>
    <row r="96" spans="1:38" ht="15.75" customHeight="1" x14ac:dyDescent="0.2">
      <c r="A96" s="77">
        <v>84</v>
      </c>
      <c r="B96" s="81" t="s">
        <v>379</v>
      </c>
      <c r="C96" s="70" t="s">
        <v>312</v>
      </c>
      <c r="D96" s="132">
        <f>2*4</f>
        <v>8</v>
      </c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>
        <f>5*6</f>
        <v>30</v>
      </c>
      <c r="T96" s="72"/>
      <c r="U96" s="72">
        <f>8*6</f>
        <v>48</v>
      </c>
      <c r="V96" s="72"/>
      <c r="W96" s="72"/>
      <c r="X96" s="72">
        <f>5*12</f>
        <v>60</v>
      </c>
      <c r="Y96" s="72"/>
      <c r="Z96" s="72"/>
      <c r="AA96" s="72"/>
      <c r="AB96" s="72"/>
      <c r="AC96" s="72"/>
      <c r="AD96" s="72"/>
      <c r="AE96" s="72"/>
      <c r="AF96" s="72"/>
      <c r="AG96" s="72">
        <f>4</f>
        <v>4</v>
      </c>
      <c r="AH96" s="133"/>
      <c r="AI96" s="149">
        <f t="shared" si="3"/>
        <v>150</v>
      </c>
      <c r="AJ96" s="150">
        <v>33</v>
      </c>
      <c r="AK96" s="131">
        <f t="shared" si="4"/>
        <v>4.125</v>
      </c>
      <c r="AL96" s="110" t="s">
        <v>216</v>
      </c>
    </row>
    <row r="97" spans="1:38" ht="15.75" customHeight="1" x14ac:dyDescent="0.2">
      <c r="A97" s="62">
        <v>85</v>
      </c>
      <c r="B97" s="81" t="s">
        <v>405</v>
      </c>
      <c r="C97" s="70" t="s">
        <v>313</v>
      </c>
      <c r="D97" s="132">
        <f>13*4</f>
        <v>52</v>
      </c>
      <c r="E97" s="72"/>
      <c r="F97" s="72"/>
      <c r="G97" s="72"/>
      <c r="H97" s="72"/>
      <c r="I97" s="72"/>
      <c r="J97" s="72"/>
      <c r="K97" s="72"/>
      <c r="L97" s="72">
        <f>10*4</f>
        <v>40</v>
      </c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>
        <f>1*12</f>
        <v>12</v>
      </c>
      <c r="Y97" s="72"/>
      <c r="Z97" s="72"/>
      <c r="AA97" s="72"/>
      <c r="AB97" s="72"/>
      <c r="AC97" s="72"/>
      <c r="AD97" s="72"/>
      <c r="AE97" s="72"/>
      <c r="AF97" s="72"/>
      <c r="AG97" s="72">
        <f>46</f>
        <v>46</v>
      </c>
      <c r="AH97" s="133"/>
      <c r="AI97" s="149">
        <f t="shared" si="3"/>
        <v>150</v>
      </c>
      <c r="AJ97" s="150">
        <v>234</v>
      </c>
      <c r="AK97" s="131">
        <f t="shared" si="4"/>
        <v>4.5</v>
      </c>
      <c r="AL97" s="110" t="s">
        <v>216</v>
      </c>
    </row>
    <row r="98" spans="1:38" ht="15.75" customHeight="1" x14ac:dyDescent="0.2">
      <c r="A98" s="62">
        <v>86</v>
      </c>
      <c r="B98" s="81" t="s">
        <v>381</v>
      </c>
      <c r="C98" s="70" t="s">
        <v>314</v>
      </c>
      <c r="D98" s="132">
        <f>2*4</f>
        <v>8</v>
      </c>
      <c r="E98" s="72"/>
      <c r="F98" s="72"/>
      <c r="G98" s="72"/>
      <c r="H98" s="72"/>
      <c r="I98" s="72"/>
      <c r="J98" s="72">
        <f>2*4</f>
        <v>8</v>
      </c>
      <c r="K98" s="72"/>
      <c r="L98" s="72"/>
      <c r="M98" s="72"/>
      <c r="N98" s="72"/>
      <c r="O98" s="72"/>
      <c r="P98" s="72"/>
      <c r="Q98" s="72"/>
      <c r="R98" s="72"/>
      <c r="S98" s="72">
        <f>2*6</f>
        <v>12</v>
      </c>
      <c r="T98" s="72"/>
      <c r="U98" s="72"/>
      <c r="V98" s="72"/>
      <c r="W98" s="72">
        <f>6*12</f>
        <v>72</v>
      </c>
      <c r="X98" s="72">
        <f>4*12</f>
        <v>48</v>
      </c>
      <c r="Y98" s="72"/>
      <c r="Z98" s="72"/>
      <c r="AA98" s="72"/>
      <c r="AB98" s="72"/>
      <c r="AC98" s="72"/>
      <c r="AD98" s="72"/>
      <c r="AE98" s="72"/>
      <c r="AF98" s="72"/>
      <c r="AG98" s="72">
        <f>2</f>
        <v>2</v>
      </c>
      <c r="AH98" s="133"/>
      <c r="AI98" s="149">
        <f t="shared" si="3"/>
        <v>150</v>
      </c>
      <c r="AJ98" s="150">
        <v>43</v>
      </c>
      <c r="AK98" s="131">
        <f t="shared" si="4"/>
        <v>5.375</v>
      </c>
      <c r="AL98" s="110" t="s">
        <v>216</v>
      </c>
    </row>
    <row r="99" spans="1:38" ht="15.75" customHeight="1" x14ac:dyDescent="0.2">
      <c r="A99" s="77">
        <v>87</v>
      </c>
      <c r="B99" s="81" t="s">
        <v>381</v>
      </c>
      <c r="C99" s="70" t="s">
        <v>315</v>
      </c>
      <c r="D99" s="132">
        <f>3*4</f>
        <v>12</v>
      </c>
      <c r="E99" s="72"/>
      <c r="F99" s="72"/>
      <c r="G99" s="72"/>
      <c r="H99" s="72"/>
      <c r="I99" s="72"/>
      <c r="J99" s="72">
        <f>4*4</f>
        <v>16</v>
      </c>
      <c r="K99" s="72"/>
      <c r="L99" s="72"/>
      <c r="M99" s="72"/>
      <c r="N99" s="72"/>
      <c r="O99" s="72"/>
      <c r="P99" s="72"/>
      <c r="Q99" s="72"/>
      <c r="R99" s="72"/>
      <c r="S99" s="72">
        <f>2*6</f>
        <v>12</v>
      </c>
      <c r="T99" s="72"/>
      <c r="U99" s="72"/>
      <c r="V99" s="72"/>
      <c r="W99" s="72">
        <f>5*12</f>
        <v>60</v>
      </c>
      <c r="X99" s="72">
        <f>3*12</f>
        <v>36</v>
      </c>
      <c r="Y99" s="72"/>
      <c r="Z99" s="72"/>
      <c r="AA99" s="72"/>
      <c r="AB99" s="72"/>
      <c r="AC99" s="72"/>
      <c r="AD99" s="72"/>
      <c r="AE99" s="72"/>
      <c r="AF99" s="72"/>
      <c r="AG99" s="72">
        <f>14</f>
        <v>14</v>
      </c>
      <c r="AH99" s="133"/>
      <c r="AI99" s="149">
        <f t="shared" si="3"/>
        <v>150</v>
      </c>
      <c r="AJ99" s="150">
        <v>60</v>
      </c>
      <c r="AK99" s="131">
        <f t="shared" si="4"/>
        <v>5</v>
      </c>
      <c r="AL99" s="110" t="s">
        <v>216</v>
      </c>
    </row>
    <row r="100" spans="1:38" ht="15.75" customHeight="1" x14ac:dyDescent="0.2">
      <c r="A100" s="62">
        <v>88</v>
      </c>
      <c r="B100" s="81" t="s">
        <v>372</v>
      </c>
      <c r="C100" s="70" t="s">
        <v>316</v>
      </c>
      <c r="D100" s="132">
        <f>3*4</f>
        <v>12</v>
      </c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>
        <f>6*6</f>
        <v>36</v>
      </c>
      <c r="T100" s="72"/>
      <c r="U100" s="72">
        <f>6*6</f>
        <v>36</v>
      </c>
      <c r="V100" s="72"/>
      <c r="W100" s="72">
        <f>1*12</f>
        <v>12</v>
      </c>
      <c r="X100" s="72">
        <f>4*12</f>
        <v>48</v>
      </c>
      <c r="Y100" s="72"/>
      <c r="Z100" s="72"/>
      <c r="AA100" s="72"/>
      <c r="AB100" s="72"/>
      <c r="AC100" s="72"/>
      <c r="AD100" s="72"/>
      <c r="AE100" s="72"/>
      <c r="AF100" s="72"/>
      <c r="AG100" s="72">
        <f>6</f>
        <v>6</v>
      </c>
      <c r="AH100" s="133"/>
      <c r="AI100" s="149">
        <f t="shared" si="3"/>
        <v>150</v>
      </c>
      <c r="AJ100" s="150">
        <v>20</v>
      </c>
      <c r="AK100" s="131">
        <f t="shared" si="4"/>
        <v>1.6666666666666667</v>
      </c>
      <c r="AL100" s="110" t="s">
        <v>216</v>
      </c>
    </row>
    <row r="101" spans="1:38" ht="15.75" customHeight="1" x14ac:dyDescent="0.2">
      <c r="A101" s="62">
        <v>89</v>
      </c>
      <c r="B101" s="81" t="s">
        <v>406</v>
      </c>
      <c r="C101" s="70" t="s">
        <v>318</v>
      </c>
      <c r="D101" s="132">
        <f>6*4</f>
        <v>24</v>
      </c>
      <c r="E101" s="72"/>
      <c r="F101" s="72"/>
      <c r="G101" s="72">
        <f>1*4</f>
        <v>4</v>
      </c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>
        <f>4*2</f>
        <v>8</v>
      </c>
      <c r="S101" s="72">
        <f>4*4</f>
        <v>16</v>
      </c>
      <c r="T101" s="72"/>
      <c r="U101" s="72">
        <f>2*6</f>
        <v>12</v>
      </c>
      <c r="V101" s="72"/>
      <c r="W101" s="72">
        <f>1*12</f>
        <v>12</v>
      </c>
      <c r="X101" s="72">
        <f>5*12</f>
        <v>60</v>
      </c>
      <c r="Y101" s="72"/>
      <c r="Z101" s="72"/>
      <c r="AA101" s="72"/>
      <c r="AB101" s="72"/>
      <c r="AC101" s="72"/>
      <c r="AD101" s="72"/>
      <c r="AE101" s="72"/>
      <c r="AF101" s="72"/>
      <c r="AG101" s="72">
        <f>14</f>
        <v>14</v>
      </c>
      <c r="AH101" s="133"/>
      <c r="AI101" s="149">
        <f t="shared" si="3"/>
        <v>150</v>
      </c>
      <c r="AJ101" s="150">
        <v>7</v>
      </c>
      <c r="AK101" s="131">
        <f t="shared" si="4"/>
        <v>0.29166666666666669</v>
      </c>
      <c r="AL101" s="110" t="s">
        <v>216</v>
      </c>
    </row>
    <row r="102" spans="1:38" ht="15.75" customHeight="1" x14ac:dyDescent="0.2">
      <c r="A102" s="77">
        <v>90</v>
      </c>
      <c r="B102" s="81" t="s">
        <v>386</v>
      </c>
      <c r="C102" s="70" t="s">
        <v>319</v>
      </c>
      <c r="D102" s="132">
        <f>9*4</f>
        <v>36</v>
      </c>
      <c r="E102" s="72"/>
      <c r="F102" s="72"/>
      <c r="G102" s="72"/>
      <c r="H102" s="72"/>
      <c r="I102" s="72"/>
      <c r="J102" s="72"/>
      <c r="K102" s="72"/>
      <c r="L102" s="72">
        <f>16*4</f>
        <v>64</v>
      </c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>
        <f>50</f>
        <v>50</v>
      </c>
      <c r="AH102" s="133"/>
      <c r="AI102" s="149">
        <f t="shared" si="3"/>
        <v>150</v>
      </c>
      <c r="AJ102" s="150">
        <v>108</v>
      </c>
      <c r="AK102" s="131">
        <f t="shared" si="4"/>
        <v>3</v>
      </c>
      <c r="AL102" s="110" t="s">
        <v>216</v>
      </c>
    </row>
    <row r="103" spans="1:38" ht="15.75" customHeight="1" x14ac:dyDescent="0.2">
      <c r="A103" s="62">
        <v>91</v>
      </c>
      <c r="B103" s="81" t="s">
        <v>379</v>
      </c>
      <c r="C103" s="70" t="s">
        <v>320</v>
      </c>
      <c r="D103" s="13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>
        <f>15*6</f>
        <v>90</v>
      </c>
      <c r="T103" s="72"/>
      <c r="U103" s="72"/>
      <c r="V103" s="72"/>
      <c r="W103" s="72"/>
      <c r="X103" s="72">
        <f>5*12</f>
        <v>60</v>
      </c>
      <c r="Y103" s="72"/>
      <c r="Z103" s="72"/>
      <c r="AA103" s="72"/>
      <c r="AB103" s="72"/>
      <c r="AC103" s="72"/>
      <c r="AD103" s="72"/>
      <c r="AE103" s="72"/>
      <c r="AF103" s="72"/>
      <c r="AG103" s="72"/>
      <c r="AH103" s="133"/>
      <c r="AI103" s="149">
        <f t="shared" si="3"/>
        <v>150</v>
      </c>
      <c r="AJ103" s="150"/>
      <c r="AK103" s="131" t="e">
        <f t="shared" si="4"/>
        <v>#DIV/0!</v>
      </c>
      <c r="AL103" s="110" t="s">
        <v>216</v>
      </c>
    </row>
    <row r="104" spans="1:38" ht="15.75" customHeight="1" x14ac:dyDescent="0.2">
      <c r="A104" s="62">
        <v>92</v>
      </c>
      <c r="B104" s="81" t="s">
        <v>379</v>
      </c>
      <c r="C104" s="70" t="s">
        <v>321</v>
      </c>
      <c r="D104" s="132">
        <f>2*4</f>
        <v>8</v>
      </c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>
        <f>3*6</f>
        <v>18</v>
      </c>
      <c r="T104" s="72"/>
      <c r="U104" s="72">
        <f>10*6</f>
        <v>60</v>
      </c>
      <c r="V104" s="72"/>
      <c r="W104" s="72"/>
      <c r="X104" s="72">
        <f>5*12</f>
        <v>60</v>
      </c>
      <c r="Y104" s="72"/>
      <c r="Z104" s="72"/>
      <c r="AA104" s="72"/>
      <c r="AB104" s="72"/>
      <c r="AC104" s="72"/>
      <c r="AD104" s="72"/>
      <c r="AE104" s="72"/>
      <c r="AF104" s="72"/>
      <c r="AG104" s="72">
        <f>4</f>
        <v>4</v>
      </c>
      <c r="AH104" s="133"/>
      <c r="AI104" s="149">
        <f t="shared" si="3"/>
        <v>150</v>
      </c>
      <c r="AJ104" s="150">
        <v>26</v>
      </c>
      <c r="AK104" s="131">
        <f t="shared" si="4"/>
        <v>3.25</v>
      </c>
      <c r="AL104" s="110" t="s">
        <v>216</v>
      </c>
    </row>
    <row r="105" spans="1:38" ht="15.75" customHeight="1" x14ac:dyDescent="0.2">
      <c r="A105" s="77">
        <v>93</v>
      </c>
      <c r="B105" s="81" t="s">
        <v>372</v>
      </c>
      <c r="C105" s="70" t="s">
        <v>322</v>
      </c>
      <c r="D105" s="132">
        <f>3*4</f>
        <v>12</v>
      </c>
      <c r="E105" s="72"/>
      <c r="F105" s="72">
        <f>1*4</f>
        <v>4</v>
      </c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>
        <f>5*6</f>
        <v>30</v>
      </c>
      <c r="T105" s="72"/>
      <c r="U105" s="72">
        <f>6*6</f>
        <v>36</v>
      </c>
      <c r="V105" s="72"/>
      <c r="W105" s="72">
        <f>2*12</f>
        <v>24</v>
      </c>
      <c r="X105" s="72">
        <f>3*12</f>
        <v>36</v>
      </c>
      <c r="Y105" s="72"/>
      <c r="Z105" s="72"/>
      <c r="AA105" s="72"/>
      <c r="AB105" s="72"/>
      <c r="AC105" s="72"/>
      <c r="AD105" s="72"/>
      <c r="AE105" s="72"/>
      <c r="AF105" s="72"/>
      <c r="AG105" s="72">
        <f>8</f>
        <v>8</v>
      </c>
      <c r="AH105" s="133"/>
      <c r="AI105" s="149">
        <f t="shared" si="3"/>
        <v>150</v>
      </c>
      <c r="AJ105" s="150">
        <v>42</v>
      </c>
      <c r="AK105" s="131">
        <f t="shared" si="4"/>
        <v>3.5</v>
      </c>
      <c r="AL105" s="110" t="s">
        <v>216</v>
      </c>
    </row>
    <row r="106" spans="1:38" ht="15.75" customHeight="1" x14ac:dyDescent="0.2">
      <c r="A106" s="62">
        <v>94</v>
      </c>
      <c r="B106" s="81" t="s">
        <v>400</v>
      </c>
      <c r="C106" s="70" t="s">
        <v>323</v>
      </c>
      <c r="D106" s="132">
        <f>21*4</f>
        <v>84</v>
      </c>
      <c r="E106" s="72"/>
      <c r="F106" s="72"/>
      <c r="G106" s="72"/>
      <c r="H106" s="72"/>
      <c r="I106" s="72"/>
      <c r="J106" s="72"/>
      <c r="K106" s="72"/>
      <c r="L106" s="72">
        <f>4*4</f>
        <v>16</v>
      </c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>
        <f>50</f>
        <v>50</v>
      </c>
      <c r="AH106" s="133"/>
      <c r="AI106" s="149">
        <f t="shared" si="3"/>
        <v>150</v>
      </c>
      <c r="AJ106" s="150">
        <v>206</v>
      </c>
      <c r="AK106" s="131">
        <f t="shared" si="4"/>
        <v>2.4523809523809526</v>
      </c>
      <c r="AL106" s="110" t="s">
        <v>216</v>
      </c>
    </row>
    <row r="107" spans="1:38" ht="15.75" customHeight="1" x14ac:dyDescent="0.2">
      <c r="A107" s="62">
        <v>95</v>
      </c>
      <c r="B107" s="81" t="s">
        <v>381</v>
      </c>
      <c r="C107" s="70" t="s">
        <v>324</v>
      </c>
      <c r="D107" s="132">
        <f>1*4</f>
        <v>4</v>
      </c>
      <c r="E107" s="72"/>
      <c r="F107" s="72"/>
      <c r="G107" s="72"/>
      <c r="H107" s="72"/>
      <c r="I107" s="72"/>
      <c r="J107" s="72">
        <f>2*4</f>
        <v>8</v>
      </c>
      <c r="K107" s="72"/>
      <c r="L107" s="72"/>
      <c r="M107" s="72"/>
      <c r="N107" s="72"/>
      <c r="O107" s="72"/>
      <c r="P107" s="72"/>
      <c r="Q107" s="72"/>
      <c r="R107" s="72"/>
      <c r="S107" s="72"/>
      <c r="T107" s="72">
        <f>1*6</f>
        <v>6</v>
      </c>
      <c r="U107" s="72"/>
      <c r="V107" s="72"/>
      <c r="W107" s="72">
        <f>5*12</f>
        <v>60</v>
      </c>
      <c r="X107" s="72">
        <f>5*12</f>
        <v>60</v>
      </c>
      <c r="Y107" s="72"/>
      <c r="Z107" s="72"/>
      <c r="AA107" s="72"/>
      <c r="AB107" s="72"/>
      <c r="AC107" s="72"/>
      <c r="AD107" s="72"/>
      <c r="AE107" s="72"/>
      <c r="AF107" s="72"/>
      <c r="AG107" s="72">
        <f>12</f>
        <v>12</v>
      </c>
      <c r="AH107" s="133"/>
      <c r="AI107" s="149">
        <f t="shared" si="3"/>
        <v>150</v>
      </c>
      <c r="AJ107" s="150">
        <v>44</v>
      </c>
      <c r="AK107" s="131">
        <f t="shared" si="4"/>
        <v>11</v>
      </c>
      <c r="AL107" s="110" t="s">
        <v>216</v>
      </c>
    </row>
    <row r="108" spans="1:38" ht="15.75" customHeight="1" x14ac:dyDescent="0.2">
      <c r="A108" s="77">
        <v>96</v>
      </c>
      <c r="B108" s="81" t="s">
        <v>381</v>
      </c>
      <c r="C108" s="70" t="s">
        <v>325</v>
      </c>
      <c r="D108" s="132">
        <f>4*4</f>
        <v>16</v>
      </c>
      <c r="E108" s="72"/>
      <c r="F108" s="72"/>
      <c r="G108" s="72"/>
      <c r="H108" s="72"/>
      <c r="I108" s="72"/>
      <c r="J108" s="72">
        <f>3*4</f>
        <v>12</v>
      </c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>
        <f>5*12</f>
        <v>60</v>
      </c>
      <c r="X108" s="72">
        <f>4*12</f>
        <v>48</v>
      </c>
      <c r="Y108" s="72"/>
      <c r="Z108" s="72"/>
      <c r="AA108" s="72"/>
      <c r="AB108" s="72"/>
      <c r="AC108" s="72"/>
      <c r="AD108" s="72"/>
      <c r="AE108" s="72"/>
      <c r="AF108" s="72"/>
      <c r="AG108" s="72">
        <f>14</f>
        <v>14</v>
      </c>
      <c r="AH108" s="133"/>
      <c r="AI108" s="149">
        <f t="shared" si="3"/>
        <v>150</v>
      </c>
      <c r="AJ108" s="150">
        <v>76</v>
      </c>
      <c r="AK108" s="131">
        <f t="shared" si="4"/>
        <v>4.75</v>
      </c>
      <c r="AL108" s="110" t="s">
        <v>216</v>
      </c>
    </row>
    <row r="109" spans="1:38" ht="15.75" customHeight="1" x14ac:dyDescent="0.2">
      <c r="A109" s="62">
        <v>97</v>
      </c>
      <c r="B109" s="81" t="s">
        <v>371</v>
      </c>
      <c r="C109" s="70" t="s">
        <v>326</v>
      </c>
      <c r="D109" s="13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>
        <v>52</v>
      </c>
      <c r="T109" s="72"/>
      <c r="U109" s="72"/>
      <c r="V109" s="72"/>
      <c r="W109" s="72"/>
      <c r="X109" s="72">
        <f>6*12</f>
        <v>72</v>
      </c>
      <c r="Y109" s="72"/>
      <c r="Z109" s="72"/>
      <c r="AA109" s="72"/>
      <c r="AB109" s="72"/>
      <c r="AC109" s="72"/>
      <c r="AD109" s="72"/>
      <c r="AE109" s="72"/>
      <c r="AF109" s="72"/>
      <c r="AG109" s="72">
        <f>26</f>
        <v>26</v>
      </c>
      <c r="AH109" s="133"/>
      <c r="AI109" s="149">
        <f t="shared" si="3"/>
        <v>150</v>
      </c>
      <c r="AJ109" s="150"/>
      <c r="AK109" s="131" t="e">
        <f t="shared" si="4"/>
        <v>#DIV/0!</v>
      </c>
      <c r="AL109" s="110" t="s">
        <v>216</v>
      </c>
    </row>
    <row r="110" spans="1:38" ht="15.75" customHeight="1" x14ac:dyDescent="0.2">
      <c r="A110" s="62">
        <v>98</v>
      </c>
      <c r="B110" s="81" t="s">
        <v>378</v>
      </c>
      <c r="C110" s="70" t="s">
        <v>327</v>
      </c>
      <c r="D110" s="132">
        <f>1*4</f>
        <v>4</v>
      </c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>
        <f>14*6</f>
        <v>84</v>
      </c>
      <c r="V110" s="72"/>
      <c r="W110" s="72"/>
      <c r="X110" s="72">
        <f>5*12</f>
        <v>60</v>
      </c>
      <c r="Y110" s="72"/>
      <c r="Z110" s="72"/>
      <c r="AA110" s="72"/>
      <c r="AB110" s="72"/>
      <c r="AC110" s="72"/>
      <c r="AD110" s="72"/>
      <c r="AE110" s="72"/>
      <c r="AF110" s="72"/>
      <c r="AG110" s="72">
        <f>2</f>
        <v>2</v>
      </c>
      <c r="AH110" s="133"/>
      <c r="AI110" s="149">
        <f t="shared" si="3"/>
        <v>150</v>
      </c>
      <c r="AJ110" s="150">
        <v>1</v>
      </c>
      <c r="AK110" s="131">
        <f t="shared" si="4"/>
        <v>0.25</v>
      </c>
      <c r="AL110" s="110" t="s">
        <v>216</v>
      </c>
    </row>
    <row r="111" spans="1:38" ht="15.75" customHeight="1" x14ac:dyDescent="0.2">
      <c r="A111" s="77">
        <v>99</v>
      </c>
      <c r="B111" s="81" t="s">
        <v>379</v>
      </c>
      <c r="C111" s="70" t="s">
        <v>328</v>
      </c>
      <c r="D111" s="13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>
        <f>13*6</f>
        <v>78</v>
      </c>
      <c r="T111" s="72"/>
      <c r="U111" s="72"/>
      <c r="V111" s="72"/>
      <c r="W111" s="72"/>
      <c r="X111" s="72">
        <f>6*12</f>
        <v>72</v>
      </c>
      <c r="Y111" s="72"/>
      <c r="Z111" s="72"/>
      <c r="AA111" s="72"/>
      <c r="AB111" s="72"/>
      <c r="AC111" s="72"/>
      <c r="AD111" s="72"/>
      <c r="AE111" s="72"/>
      <c r="AF111" s="72"/>
      <c r="AG111" s="72"/>
      <c r="AH111" s="133"/>
      <c r="AI111" s="149">
        <f t="shared" si="3"/>
        <v>150</v>
      </c>
      <c r="AJ111" s="150"/>
      <c r="AK111" s="131" t="e">
        <f t="shared" si="4"/>
        <v>#DIV/0!</v>
      </c>
      <c r="AL111" s="110" t="s">
        <v>216</v>
      </c>
    </row>
    <row r="112" spans="1:38" ht="15.75" customHeight="1" x14ac:dyDescent="0.2">
      <c r="A112" s="62">
        <v>100</v>
      </c>
      <c r="B112" s="81" t="s">
        <v>386</v>
      </c>
      <c r="C112" s="70" t="s">
        <v>329</v>
      </c>
      <c r="D112" s="132">
        <f>11*4</f>
        <v>44</v>
      </c>
      <c r="E112" s="72"/>
      <c r="F112" s="72"/>
      <c r="G112" s="72"/>
      <c r="H112" s="72"/>
      <c r="I112" s="72"/>
      <c r="J112" s="72"/>
      <c r="K112" s="72"/>
      <c r="L112" s="72">
        <f>14*4</f>
        <v>56</v>
      </c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>
        <f>50</f>
        <v>50</v>
      </c>
      <c r="AH112" s="133"/>
      <c r="AI112" s="149">
        <f t="shared" si="3"/>
        <v>150</v>
      </c>
      <c r="AJ112" s="150">
        <v>103</v>
      </c>
      <c r="AK112" s="131">
        <f t="shared" si="4"/>
        <v>2.3409090909090908</v>
      </c>
      <c r="AL112" s="110" t="s">
        <v>216</v>
      </c>
    </row>
    <row r="113" spans="1:38" ht="15.75" customHeight="1" x14ac:dyDescent="0.2">
      <c r="A113" s="62">
        <v>101</v>
      </c>
      <c r="B113" s="81" t="s">
        <v>379</v>
      </c>
      <c r="C113" s="70" t="s">
        <v>330</v>
      </c>
      <c r="D113" s="13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>
        <f>11*6</f>
        <v>66</v>
      </c>
      <c r="T113" s="72"/>
      <c r="U113" s="72"/>
      <c r="V113" s="72"/>
      <c r="W113" s="72"/>
      <c r="X113" s="72">
        <f>7*12</f>
        <v>84</v>
      </c>
      <c r="Y113" s="72"/>
      <c r="Z113" s="72"/>
      <c r="AA113" s="72"/>
      <c r="AB113" s="72"/>
      <c r="AC113" s="72"/>
      <c r="AD113" s="72"/>
      <c r="AE113" s="72"/>
      <c r="AF113" s="72"/>
      <c r="AG113" s="72"/>
      <c r="AH113" s="133"/>
      <c r="AI113" s="149">
        <f t="shared" si="3"/>
        <v>150</v>
      </c>
      <c r="AJ113" s="150"/>
      <c r="AK113" s="131" t="e">
        <f t="shared" si="4"/>
        <v>#DIV/0!</v>
      </c>
      <c r="AL113" s="110" t="s">
        <v>216</v>
      </c>
    </row>
    <row r="114" spans="1:38" ht="15.75" customHeight="1" x14ac:dyDescent="0.2">
      <c r="A114" s="77">
        <v>102</v>
      </c>
      <c r="B114" s="81" t="s">
        <v>375</v>
      </c>
      <c r="C114" s="70" t="s">
        <v>331</v>
      </c>
      <c r="D114" s="132">
        <f>10*4</f>
        <v>40</v>
      </c>
      <c r="E114" s="72"/>
      <c r="F114" s="72"/>
      <c r="G114" s="72">
        <f>7*4</f>
        <v>28</v>
      </c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>
        <f>2*6</f>
        <v>12</v>
      </c>
      <c r="S114" s="72"/>
      <c r="T114" s="72"/>
      <c r="U114" s="72">
        <f>3*6</f>
        <v>18</v>
      </c>
      <c r="V114" s="72"/>
      <c r="W114" s="72">
        <f>1*12</f>
        <v>12</v>
      </c>
      <c r="X114" s="72">
        <f>3*12</f>
        <v>36</v>
      </c>
      <c r="Y114" s="72"/>
      <c r="Z114" s="72"/>
      <c r="AA114" s="72"/>
      <c r="AB114" s="72"/>
      <c r="AC114" s="72"/>
      <c r="AD114" s="72"/>
      <c r="AE114" s="72"/>
      <c r="AF114" s="72"/>
      <c r="AG114" s="72">
        <f>4</f>
        <v>4</v>
      </c>
      <c r="AH114" s="133"/>
      <c r="AI114" s="149">
        <f t="shared" si="3"/>
        <v>150</v>
      </c>
      <c r="AJ114" s="150">
        <v>77</v>
      </c>
      <c r="AK114" s="131">
        <f t="shared" si="4"/>
        <v>1.925</v>
      </c>
      <c r="AL114" s="110" t="s">
        <v>216</v>
      </c>
    </row>
    <row r="115" spans="1:38" ht="15.75" customHeight="1" x14ac:dyDescent="0.2">
      <c r="A115" s="62">
        <v>103</v>
      </c>
      <c r="B115" s="81" t="s">
        <v>378</v>
      </c>
      <c r="C115" s="70" t="s">
        <v>332</v>
      </c>
      <c r="D115" s="132">
        <f>1*4</f>
        <v>4</v>
      </c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>
        <f>12*6</f>
        <v>72</v>
      </c>
      <c r="V115" s="72"/>
      <c r="W115" s="72">
        <f>1*12</f>
        <v>12</v>
      </c>
      <c r="X115" s="72">
        <f>5*12</f>
        <v>60</v>
      </c>
      <c r="Y115" s="72"/>
      <c r="Z115" s="72"/>
      <c r="AA115" s="72"/>
      <c r="AB115" s="72"/>
      <c r="AC115" s="72"/>
      <c r="AD115" s="72"/>
      <c r="AE115" s="72"/>
      <c r="AF115" s="72"/>
      <c r="AG115" s="72">
        <f>2</f>
        <v>2</v>
      </c>
      <c r="AH115" s="133"/>
      <c r="AI115" s="149">
        <f t="shared" si="3"/>
        <v>150</v>
      </c>
      <c r="AJ115" s="150">
        <v>4</v>
      </c>
      <c r="AK115" s="131">
        <f t="shared" si="4"/>
        <v>1</v>
      </c>
      <c r="AL115" s="110" t="s">
        <v>216</v>
      </c>
    </row>
    <row r="116" spans="1:38" ht="15.75" customHeight="1" x14ac:dyDescent="0.2">
      <c r="A116" s="62">
        <v>104</v>
      </c>
      <c r="B116" s="81" t="s">
        <v>381</v>
      </c>
      <c r="C116" s="70" t="s">
        <v>333</v>
      </c>
      <c r="D116" s="132">
        <f>4*4</f>
        <v>16</v>
      </c>
      <c r="E116" s="72"/>
      <c r="F116" s="72"/>
      <c r="G116" s="72"/>
      <c r="H116" s="72"/>
      <c r="I116" s="72"/>
      <c r="J116" s="72">
        <f>4*4</f>
        <v>16</v>
      </c>
      <c r="K116" s="72"/>
      <c r="L116" s="72"/>
      <c r="M116" s="72"/>
      <c r="N116" s="72"/>
      <c r="O116" s="72"/>
      <c r="P116" s="72"/>
      <c r="Q116" s="72"/>
      <c r="R116" s="72"/>
      <c r="S116" s="72">
        <f>1*6</f>
        <v>6</v>
      </c>
      <c r="T116" s="72">
        <f>1*6</f>
        <v>6</v>
      </c>
      <c r="U116" s="72"/>
      <c r="V116" s="72"/>
      <c r="W116" s="72">
        <f>4*12</f>
        <v>48</v>
      </c>
      <c r="X116" s="72">
        <f>3*12</f>
        <v>36</v>
      </c>
      <c r="Y116" s="72"/>
      <c r="Z116" s="72"/>
      <c r="AA116" s="72"/>
      <c r="AB116" s="72"/>
      <c r="AC116" s="72"/>
      <c r="AD116" s="72"/>
      <c r="AE116" s="72"/>
      <c r="AF116" s="72"/>
      <c r="AG116" s="72">
        <f>22</f>
        <v>22</v>
      </c>
      <c r="AH116" s="133"/>
      <c r="AI116" s="149">
        <f t="shared" si="3"/>
        <v>150</v>
      </c>
      <c r="AJ116" s="150">
        <v>67</v>
      </c>
      <c r="AK116" s="131">
        <f t="shared" si="4"/>
        <v>4.1875</v>
      </c>
      <c r="AL116" s="110" t="s">
        <v>216</v>
      </c>
    </row>
    <row r="117" spans="1:38" ht="15.75" customHeight="1" x14ac:dyDescent="0.2">
      <c r="A117" s="77">
        <v>105</v>
      </c>
      <c r="B117" s="81" t="s">
        <v>378</v>
      </c>
      <c r="C117" s="70" t="s">
        <v>334</v>
      </c>
      <c r="D117" s="13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>
        <f>15*6</f>
        <v>90</v>
      </c>
      <c r="V117" s="72"/>
      <c r="W117" s="72"/>
      <c r="X117" s="72">
        <f>4*12</f>
        <v>48</v>
      </c>
      <c r="Y117" s="72"/>
      <c r="Z117" s="72"/>
      <c r="AA117" s="72"/>
      <c r="AB117" s="72"/>
      <c r="AC117" s="72"/>
      <c r="AD117" s="72"/>
      <c r="AE117" s="72"/>
      <c r="AF117" s="72"/>
      <c r="AG117" s="72">
        <v>12</v>
      </c>
      <c r="AH117" s="133"/>
      <c r="AI117" s="149">
        <f t="shared" si="3"/>
        <v>150</v>
      </c>
      <c r="AJ117" s="150"/>
      <c r="AK117" s="131" t="e">
        <f t="shared" si="4"/>
        <v>#DIV/0!</v>
      </c>
      <c r="AL117" s="110" t="s">
        <v>216</v>
      </c>
    </row>
    <row r="118" spans="1:38" ht="15.75" customHeight="1" x14ac:dyDescent="0.2">
      <c r="A118" s="62">
        <v>106</v>
      </c>
      <c r="B118" s="81" t="s">
        <v>398</v>
      </c>
      <c r="C118" s="70" t="s">
        <v>336</v>
      </c>
      <c r="D118" s="132">
        <f>25*4</f>
        <v>100</v>
      </c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>
        <f>50</f>
        <v>50</v>
      </c>
      <c r="AH118" s="133"/>
      <c r="AI118" s="149">
        <f t="shared" si="3"/>
        <v>150</v>
      </c>
      <c r="AJ118" s="150">
        <v>127</v>
      </c>
      <c r="AK118" s="131">
        <f t="shared" si="4"/>
        <v>1.27</v>
      </c>
      <c r="AL118" s="110" t="s">
        <v>216</v>
      </c>
    </row>
    <row r="119" spans="1:38" ht="15.75" customHeight="1" x14ac:dyDescent="0.2">
      <c r="A119" s="62">
        <v>107</v>
      </c>
      <c r="B119" s="81" t="s">
        <v>400</v>
      </c>
      <c r="C119" s="135" t="s">
        <v>407</v>
      </c>
      <c r="D119" s="13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133"/>
      <c r="AI119" s="149">
        <f t="shared" si="3"/>
        <v>0</v>
      </c>
      <c r="AJ119" s="150">
        <v>47</v>
      </c>
      <c r="AK119" s="131" t="e">
        <f t="shared" si="4"/>
        <v>#DIV/0!</v>
      </c>
      <c r="AL119" s="110" t="s">
        <v>216</v>
      </c>
    </row>
    <row r="120" spans="1:38" ht="15.75" customHeight="1" x14ac:dyDescent="0.2">
      <c r="A120" s="62">
        <v>108</v>
      </c>
      <c r="B120" s="81" t="s">
        <v>391</v>
      </c>
      <c r="C120" s="70" t="s">
        <v>408</v>
      </c>
      <c r="D120" s="132">
        <f>20*4</f>
        <v>80</v>
      </c>
      <c r="E120" s="72"/>
      <c r="F120" s="72"/>
      <c r="G120" s="72">
        <f>3*4</f>
        <v>12</v>
      </c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>
        <f>2*6</f>
        <v>12</v>
      </c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>
        <f>46</f>
        <v>46</v>
      </c>
      <c r="AH120" s="133"/>
      <c r="AI120" s="149">
        <f t="shared" ref="AI120:AI170" si="5">SUM(D120:AH120)</f>
        <v>150</v>
      </c>
      <c r="AJ120" s="150">
        <v>280</v>
      </c>
      <c r="AK120" s="131">
        <f t="shared" ref="AK120:AK170" si="6">+AJ120/D120</f>
        <v>3.5</v>
      </c>
      <c r="AL120" s="110" t="s">
        <v>216</v>
      </c>
    </row>
    <row r="121" spans="1:38" ht="15.75" customHeight="1" x14ac:dyDescent="0.2">
      <c r="A121" s="62">
        <v>109</v>
      </c>
      <c r="B121" s="63" t="s">
        <v>270</v>
      </c>
      <c r="C121" s="115" t="s">
        <v>217</v>
      </c>
      <c r="D121" s="142">
        <v>72</v>
      </c>
      <c r="E121" s="140"/>
      <c r="F121" s="140"/>
      <c r="G121" s="140"/>
      <c r="H121" s="140"/>
      <c r="I121" s="140">
        <v>18</v>
      </c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>
        <v>60</v>
      </c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1"/>
      <c r="AI121" s="149">
        <f t="shared" si="5"/>
        <v>150</v>
      </c>
      <c r="AJ121" s="150">
        <v>524</v>
      </c>
      <c r="AK121" s="131">
        <f t="shared" si="6"/>
        <v>7.2777777777777777</v>
      </c>
      <c r="AL121" s="110" t="s">
        <v>191</v>
      </c>
    </row>
    <row r="122" spans="1:38" ht="15.75" customHeight="1" x14ac:dyDescent="0.2">
      <c r="A122" s="62">
        <v>110</v>
      </c>
      <c r="B122" s="81" t="s">
        <v>270</v>
      </c>
      <c r="C122" s="38" t="s">
        <v>218</v>
      </c>
      <c r="D122" s="142">
        <v>66</v>
      </c>
      <c r="E122" s="138"/>
      <c r="F122" s="138"/>
      <c r="G122" s="401" t="s">
        <v>367</v>
      </c>
      <c r="H122" s="402"/>
      <c r="I122" s="402"/>
      <c r="J122" s="402"/>
      <c r="K122" s="402"/>
      <c r="L122" s="402"/>
      <c r="M122" s="402"/>
      <c r="N122" s="402"/>
      <c r="O122" s="402"/>
      <c r="P122" s="402"/>
      <c r="Q122" s="402"/>
      <c r="R122" s="402"/>
      <c r="S122" s="402"/>
      <c r="T122" s="405"/>
      <c r="U122" s="138">
        <v>60</v>
      </c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9"/>
      <c r="AI122" s="149">
        <f t="shared" si="5"/>
        <v>126</v>
      </c>
      <c r="AJ122" s="150">
        <v>171</v>
      </c>
      <c r="AK122" s="131">
        <f t="shared" si="6"/>
        <v>2.5909090909090908</v>
      </c>
      <c r="AL122" s="110" t="s">
        <v>191</v>
      </c>
    </row>
    <row r="123" spans="1:38" ht="15.75" customHeight="1" x14ac:dyDescent="0.2">
      <c r="A123" s="62">
        <v>111</v>
      </c>
      <c r="B123" s="81" t="s">
        <v>270</v>
      </c>
      <c r="C123" s="38" t="s">
        <v>337</v>
      </c>
      <c r="D123" s="142">
        <v>90</v>
      </c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>
        <v>60</v>
      </c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9"/>
      <c r="AI123" s="149">
        <f t="shared" si="5"/>
        <v>150</v>
      </c>
      <c r="AJ123" s="150">
        <v>198</v>
      </c>
      <c r="AK123" s="131">
        <f t="shared" si="6"/>
        <v>2.2000000000000002</v>
      </c>
      <c r="AL123" s="110" t="s">
        <v>191</v>
      </c>
    </row>
    <row r="124" spans="1:38" ht="15.75" customHeight="1" x14ac:dyDescent="0.2">
      <c r="A124" s="62">
        <v>112</v>
      </c>
      <c r="B124" s="81" t="s">
        <v>270</v>
      </c>
      <c r="C124" s="38" t="s">
        <v>277</v>
      </c>
      <c r="D124" s="142">
        <v>90</v>
      </c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>
        <v>60</v>
      </c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9"/>
      <c r="AI124" s="149">
        <f t="shared" si="5"/>
        <v>150</v>
      </c>
      <c r="AJ124" s="150">
        <v>145</v>
      </c>
      <c r="AK124" s="131">
        <f t="shared" si="6"/>
        <v>1.6111111111111112</v>
      </c>
      <c r="AL124" s="110" t="s">
        <v>191</v>
      </c>
    </row>
    <row r="125" spans="1:38" ht="15.75" customHeight="1" x14ac:dyDescent="0.2">
      <c r="A125" s="62">
        <v>113</v>
      </c>
      <c r="B125" s="81" t="s">
        <v>270</v>
      </c>
      <c r="C125" s="115" t="s">
        <v>338</v>
      </c>
      <c r="D125" s="142">
        <v>150</v>
      </c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9"/>
      <c r="AI125" s="149">
        <f t="shared" si="5"/>
        <v>150</v>
      </c>
      <c r="AJ125" s="150">
        <v>282</v>
      </c>
      <c r="AK125" s="131">
        <f t="shared" si="6"/>
        <v>1.88</v>
      </c>
      <c r="AL125" s="110" t="s">
        <v>191</v>
      </c>
    </row>
    <row r="126" spans="1:38" ht="15.75" customHeight="1" x14ac:dyDescent="0.2">
      <c r="A126" s="62">
        <v>114</v>
      </c>
      <c r="B126" s="81" t="s">
        <v>270</v>
      </c>
      <c r="C126" s="38" t="s">
        <v>278</v>
      </c>
      <c r="D126" s="142">
        <v>66</v>
      </c>
      <c r="E126" s="138"/>
      <c r="F126" s="138"/>
      <c r="G126" s="401" t="s">
        <v>367</v>
      </c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5"/>
      <c r="U126" s="138"/>
      <c r="V126" s="138"/>
      <c r="W126" s="138"/>
      <c r="X126" s="401" t="s">
        <v>409</v>
      </c>
      <c r="Y126" s="402"/>
      <c r="Z126" s="402"/>
      <c r="AA126" s="402"/>
      <c r="AB126" s="405"/>
      <c r="AC126" s="138"/>
      <c r="AD126" s="138"/>
      <c r="AE126" s="138"/>
      <c r="AF126" s="138"/>
      <c r="AG126" s="138"/>
      <c r="AH126" s="139"/>
      <c r="AI126" s="149">
        <f t="shared" si="5"/>
        <v>66</v>
      </c>
      <c r="AJ126" s="150">
        <v>106</v>
      </c>
      <c r="AK126" s="131">
        <f t="shared" si="6"/>
        <v>1.606060606060606</v>
      </c>
      <c r="AL126" s="110" t="s">
        <v>191</v>
      </c>
    </row>
    <row r="127" spans="1:38" ht="15.75" customHeight="1" x14ac:dyDescent="0.2">
      <c r="A127" s="62">
        <v>115</v>
      </c>
      <c r="B127" s="81" t="s">
        <v>270</v>
      </c>
      <c r="C127" s="38" t="s">
        <v>339</v>
      </c>
      <c r="D127" s="142">
        <v>150</v>
      </c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9"/>
      <c r="AI127" s="149">
        <f t="shared" si="5"/>
        <v>150</v>
      </c>
      <c r="AJ127" s="150">
        <v>327</v>
      </c>
      <c r="AK127" s="131">
        <f t="shared" si="6"/>
        <v>2.1800000000000002</v>
      </c>
      <c r="AL127" s="110" t="s">
        <v>191</v>
      </c>
    </row>
    <row r="128" spans="1:38" ht="15.75" customHeight="1" x14ac:dyDescent="0.2">
      <c r="A128" s="62">
        <v>116</v>
      </c>
      <c r="B128" s="81" t="s">
        <v>270</v>
      </c>
      <c r="C128" s="38" t="s">
        <v>340</v>
      </c>
      <c r="D128" s="142">
        <v>90</v>
      </c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9"/>
      <c r="AI128" s="149">
        <f t="shared" si="5"/>
        <v>90</v>
      </c>
      <c r="AJ128" s="150">
        <v>243</v>
      </c>
      <c r="AK128" s="131">
        <f t="shared" si="6"/>
        <v>2.7</v>
      </c>
      <c r="AL128" s="110" t="s">
        <v>191</v>
      </c>
    </row>
    <row r="129" spans="1:38" ht="15.75" customHeight="1" x14ac:dyDescent="0.2">
      <c r="A129" s="62">
        <v>117</v>
      </c>
      <c r="B129" s="81" t="s">
        <v>270</v>
      </c>
      <c r="C129" s="34" t="s">
        <v>341</v>
      </c>
      <c r="D129" s="142">
        <v>150</v>
      </c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9"/>
      <c r="AI129" s="149">
        <f t="shared" si="5"/>
        <v>150</v>
      </c>
      <c r="AJ129" s="150">
        <v>423</v>
      </c>
      <c r="AK129" s="131">
        <f t="shared" si="6"/>
        <v>2.82</v>
      </c>
      <c r="AL129" s="110" t="s">
        <v>191</v>
      </c>
    </row>
    <row r="130" spans="1:38" ht="15.75" customHeight="1" x14ac:dyDescent="0.2">
      <c r="A130" s="62">
        <v>118</v>
      </c>
      <c r="B130" s="81" t="s">
        <v>270</v>
      </c>
      <c r="C130" s="34" t="s">
        <v>342</v>
      </c>
      <c r="D130" s="142">
        <v>120</v>
      </c>
      <c r="E130" s="138"/>
      <c r="F130" s="138"/>
      <c r="G130" s="401" t="s">
        <v>410</v>
      </c>
      <c r="H130" s="402"/>
      <c r="I130" s="402"/>
      <c r="J130" s="402"/>
      <c r="K130" s="402"/>
      <c r="L130" s="402"/>
      <c r="M130" s="402"/>
      <c r="N130" s="402"/>
      <c r="O130" s="402"/>
      <c r="P130" s="402"/>
      <c r="Q130" s="402"/>
      <c r="R130" s="402"/>
      <c r="S130" s="402"/>
      <c r="T130" s="405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9"/>
      <c r="AI130" s="149">
        <f t="shared" si="5"/>
        <v>120</v>
      </c>
      <c r="AJ130" s="150">
        <v>227</v>
      </c>
      <c r="AK130" s="131">
        <f t="shared" si="6"/>
        <v>1.8916666666666666</v>
      </c>
      <c r="AL130" s="110" t="s">
        <v>191</v>
      </c>
    </row>
    <row r="131" spans="1:38" ht="15.75" customHeight="1" x14ac:dyDescent="0.2">
      <c r="A131" s="62">
        <v>119</v>
      </c>
      <c r="B131" s="81" t="s">
        <v>270</v>
      </c>
      <c r="C131" s="116" t="s">
        <v>343</v>
      </c>
      <c r="D131" s="142">
        <v>150</v>
      </c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9"/>
      <c r="AI131" s="149">
        <f t="shared" si="5"/>
        <v>150</v>
      </c>
      <c r="AJ131" s="150">
        <v>212</v>
      </c>
      <c r="AK131" s="131">
        <f t="shared" si="6"/>
        <v>1.4133333333333333</v>
      </c>
      <c r="AL131" s="110" t="s">
        <v>191</v>
      </c>
    </row>
    <row r="132" spans="1:38" ht="15.75" customHeight="1" x14ac:dyDescent="0.2">
      <c r="A132" s="62">
        <v>120</v>
      </c>
      <c r="B132" s="81" t="s">
        <v>270</v>
      </c>
      <c r="C132" s="116" t="s">
        <v>344</v>
      </c>
      <c r="D132" s="142">
        <v>150</v>
      </c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9"/>
      <c r="AI132" s="149">
        <f t="shared" si="5"/>
        <v>150</v>
      </c>
      <c r="AJ132" s="150">
        <v>242</v>
      </c>
      <c r="AK132" s="131">
        <f t="shared" si="6"/>
        <v>1.6133333333333333</v>
      </c>
      <c r="AL132" s="110" t="s">
        <v>191</v>
      </c>
    </row>
    <row r="133" spans="1:38" ht="15.75" customHeight="1" x14ac:dyDescent="0.2">
      <c r="A133" s="62">
        <v>121</v>
      </c>
      <c r="B133" s="81" t="s">
        <v>270</v>
      </c>
      <c r="C133" s="116" t="s">
        <v>345</v>
      </c>
      <c r="D133" s="142">
        <v>90</v>
      </c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>
        <v>60</v>
      </c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9"/>
      <c r="AI133" s="149">
        <f t="shared" si="5"/>
        <v>150</v>
      </c>
      <c r="AJ133" s="150">
        <v>320</v>
      </c>
      <c r="AK133" s="131">
        <f t="shared" si="6"/>
        <v>3.5555555555555554</v>
      </c>
      <c r="AL133" s="110" t="s">
        <v>191</v>
      </c>
    </row>
    <row r="134" spans="1:38" ht="15.75" customHeight="1" x14ac:dyDescent="0.2">
      <c r="A134" s="62">
        <v>122</v>
      </c>
      <c r="B134" s="81" t="s">
        <v>270</v>
      </c>
      <c r="C134" s="37" t="s">
        <v>346</v>
      </c>
      <c r="D134" s="143">
        <v>6</v>
      </c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44">
        <v>144</v>
      </c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9"/>
      <c r="AI134" s="149">
        <f t="shared" si="5"/>
        <v>150</v>
      </c>
      <c r="AJ134" s="150">
        <v>102</v>
      </c>
      <c r="AK134" s="131">
        <f t="shared" si="6"/>
        <v>17</v>
      </c>
      <c r="AL134" s="110" t="s">
        <v>192</v>
      </c>
    </row>
    <row r="135" spans="1:38" ht="15.75" customHeight="1" x14ac:dyDescent="0.2">
      <c r="A135" s="62">
        <v>123</v>
      </c>
      <c r="B135" s="81" t="s">
        <v>270</v>
      </c>
      <c r="C135" s="37" t="s">
        <v>219</v>
      </c>
      <c r="D135" s="143">
        <v>24</v>
      </c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44">
        <v>126</v>
      </c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9"/>
      <c r="AI135" s="149">
        <f t="shared" si="5"/>
        <v>150</v>
      </c>
      <c r="AJ135" s="150">
        <v>106</v>
      </c>
      <c r="AK135" s="131">
        <f t="shared" si="6"/>
        <v>4.416666666666667</v>
      </c>
      <c r="AL135" s="110" t="s">
        <v>192</v>
      </c>
    </row>
    <row r="136" spans="1:38" ht="15.75" customHeight="1" x14ac:dyDescent="0.2">
      <c r="A136" s="62">
        <v>124</v>
      </c>
      <c r="B136" s="81" t="s">
        <v>270</v>
      </c>
      <c r="C136" s="37" t="s">
        <v>272</v>
      </c>
      <c r="D136" s="143">
        <v>6</v>
      </c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44">
        <v>12</v>
      </c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9"/>
      <c r="AI136" s="149">
        <f t="shared" si="5"/>
        <v>18</v>
      </c>
      <c r="AJ136" s="150">
        <v>15</v>
      </c>
      <c r="AK136" s="131">
        <f t="shared" si="6"/>
        <v>2.5</v>
      </c>
      <c r="AL136" s="110" t="s">
        <v>192</v>
      </c>
    </row>
    <row r="137" spans="1:38" ht="15.75" customHeight="1" x14ac:dyDescent="0.2">
      <c r="A137" s="62">
        <v>125</v>
      </c>
      <c r="B137" s="81" t="s">
        <v>270</v>
      </c>
      <c r="C137" s="37" t="s">
        <v>221</v>
      </c>
      <c r="D137" s="143">
        <v>12</v>
      </c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44">
        <v>66</v>
      </c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9"/>
      <c r="AI137" s="149">
        <f t="shared" si="5"/>
        <v>78</v>
      </c>
      <c r="AJ137" s="150">
        <v>68</v>
      </c>
      <c r="AK137" s="131">
        <f t="shared" si="6"/>
        <v>5.666666666666667</v>
      </c>
      <c r="AL137" s="110" t="s">
        <v>192</v>
      </c>
    </row>
    <row r="138" spans="1:38" ht="15.75" customHeight="1" x14ac:dyDescent="0.2">
      <c r="A138" s="62">
        <v>126</v>
      </c>
      <c r="B138" s="81" t="s">
        <v>270</v>
      </c>
      <c r="C138" s="37" t="s">
        <v>259</v>
      </c>
      <c r="D138" s="143">
        <v>6</v>
      </c>
      <c r="E138" s="138"/>
      <c r="F138" s="138"/>
      <c r="G138" s="138"/>
      <c r="H138" s="138"/>
      <c r="I138" s="138"/>
      <c r="J138" s="138">
        <v>36</v>
      </c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44">
        <v>108</v>
      </c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9"/>
      <c r="AI138" s="149">
        <f t="shared" si="5"/>
        <v>150</v>
      </c>
      <c r="AJ138" s="150">
        <v>108</v>
      </c>
      <c r="AK138" s="131">
        <f t="shared" si="6"/>
        <v>18</v>
      </c>
      <c r="AL138" s="110" t="s">
        <v>192</v>
      </c>
    </row>
    <row r="139" spans="1:38" ht="15.75" customHeight="1" x14ac:dyDescent="0.2">
      <c r="A139" s="62">
        <v>127</v>
      </c>
      <c r="B139" s="63" t="s">
        <v>348</v>
      </c>
      <c r="C139" s="37" t="s">
        <v>347</v>
      </c>
      <c r="D139" s="143" t="s">
        <v>412</v>
      </c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44">
        <v>150</v>
      </c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9"/>
      <c r="AI139" s="149">
        <f t="shared" si="5"/>
        <v>150</v>
      </c>
      <c r="AJ139" s="150">
        <v>6</v>
      </c>
      <c r="AK139" s="131" t="e">
        <f t="shared" si="6"/>
        <v>#VALUE!</v>
      </c>
      <c r="AL139" s="110" t="s">
        <v>192</v>
      </c>
    </row>
    <row r="140" spans="1:38" ht="15.75" customHeight="1" x14ac:dyDescent="0.2">
      <c r="A140" s="62">
        <v>128</v>
      </c>
      <c r="B140" s="81" t="s">
        <v>270</v>
      </c>
      <c r="C140" s="37" t="s">
        <v>411</v>
      </c>
      <c r="D140" s="143">
        <v>24</v>
      </c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44">
        <v>126</v>
      </c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9"/>
      <c r="AI140" s="149">
        <f t="shared" si="5"/>
        <v>150</v>
      </c>
      <c r="AJ140" s="150">
        <v>116</v>
      </c>
      <c r="AK140" s="131">
        <f t="shared" si="6"/>
        <v>4.833333333333333</v>
      </c>
      <c r="AL140" s="110" t="s">
        <v>192</v>
      </c>
    </row>
    <row r="141" spans="1:38" ht="15.75" customHeight="1" x14ac:dyDescent="0.2">
      <c r="A141" s="62">
        <v>129</v>
      </c>
      <c r="B141" s="81" t="s">
        <v>270</v>
      </c>
      <c r="C141" s="39" t="s">
        <v>237</v>
      </c>
      <c r="D141" s="137">
        <v>90</v>
      </c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>
        <v>60</v>
      </c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9"/>
      <c r="AI141" s="149">
        <f t="shared" si="5"/>
        <v>150</v>
      </c>
      <c r="AJ141" s="150">
        <v>81</v>
      </c>
      <c r="AK141" s="131">
        <f t="shared" si="6"/>
        <v>0.9</v>
      </c>
      <c r="AL141" s="110" t="s">
        <v>194</v>
      </c>
    </row>
    <row r="142" spans="1:38" ht="15.75" customHeight="1" x14ac:dyDescent="0.2">
      <c r="A142" s="62">
        <v>130</v>
      </c>
      <c r="B142" s="81" t="s">
        <v>270</v>
      </c>
      <c r="C142" s="34" t="s">
        <v>271</v>
      </c>
      <c r="D142" s="137">
        <v>90</v>
      </c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>
        <v>60</v>
      </c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9"/>
      <c r="AI142" s="149">
        <f t="shared" si="5"/>
        <v>150</v>
      </c>
      <c r="AJ142" s="150">
        <v>92</v>
      </c>
      <c r="AK142" s="131">
        <f t="shared" si="6"/>
        <v>1.0222222222222221</v>
      </c>
      <c r="AL142" s="110" t="s">
        <v>194</v>
      </c>
    </row>
    <row r="143" spans="1:38" ht="15.75" customHeight="1" x14ac:dyDescent="0.2">
      <c r="A143" s="62">
        <v>131</v>
      </c>
      <c r="B143" s="81" t="s">
        <v>270</v>
      </c>
      <c r="C143" s="34" t="s">
        <v>349</v>
      </c>
      <c r="D143" s="137">
        <v>90</v>
      </c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>
        <v>60</v>
      </c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9"/>
      <c r="AI143" s="149">
        <f t="shared" si="5"/>
        <v>150</v>
      </c>
      <c r="AJ143" s="150">
        <v>230</v>
      </c>
      <c r="AK143" s="131">
        <f t="shared" si="6"/>
        <v>2.5555555555555554</v>
      </c>
      <c r="AL143" s="110" t="s">
        <v>194</v>
      </c>
    </row>
    <row r="144" spans="1:38" ht="15.75" customHeight="1" x14ac:dyDescent="0.2">
      <c r="A144" s="62">
        <v>132</v>
      </c>
      <c r="B144" s="81" t="s">
        <v>270</v>
      </c>
      <c r="C144" s="39" t="s">
        <v>350</v>
      </c>
      <c r="D144" s="137">
        <v>90</v>
      </c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>
        <v>60</v>
      </c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9"/>
      <c r="AI144" s="149">
        <f t="shared" si="5"/>
        <v>150</v>
      </c>
      <c r="AJ144" s="150"/>
      <c r="AK144" s="131">
        <f t="shared" si="6"/>
        <v>0</v>
      </c>
      <c r="AL144" s="110" t="s">
        <v>220</v>
      </c>
    </row>
    <row r="145" spans="1:38" ht="15.75" customHeight="1" x14ac:dyDescent="0.2">
      <c r="A145" s="62">
        <v>133</v>
      </c>
      <c r="B145" s="81" t="s">
        <v>270</v>
      </c>
      <c r="C145" s="120" t="s">
        <v>279</v>
      </c>
      <c r="D145" s="143">
        <v>42</v>
      </c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44"/>
      <c r="R145" s="138"/>
      <c r="S145" s="144">
        <v>54</v>
      </c>
      <c r="T145" s="138"/>
      <c r="U145" s="144">
        <v>54</v>
      </c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9"/>
      <c r="AI145" s="149">
        <f t="shared" si="5"/>
        <v>150</v>
      </c>
      <c r="AJ145" s="150">
        <v>83</v>
      </c>
      <c r="AK145" s="131">
        <f t="shared" si="6"/>
        <v>1.9761904761904763</v>
      </c>
      <c r="AL145" s="110" t="s">
        <v>195</v>
      </c>
    </row>
    <row r="146" spans="1:38" ht="15.75" customHeight="1" x14ac:dyDescent="0.2">
      <c r="A146" s="62">
        <v>134</v>
      </c>
      <c r="B146" s="81" t="s">
        <v>270</v>
      </c>
      <c r="C146" s="120" t="s">
        <v>260</v>
      </c>
      <c r="D146" s="143"/>
      <c r="E146" s="138"/>
      <c r="F146" s="138"/>
      <c r="G146" s="138"/>
      <c r="H146" s="138"/>
      <c r="I146" s="401" t="s">
        <v>367</v>
      </c>
      <c r="J146" s="402"/>
      <c r="K146" s="402"/>
      <c r="L146" s="402"/>
      <c r="M146" s="402"/>
      <c r="N146" s="402"/>
      <c r="O146" s="402"/>
      <c r="P146" s="402"/>
      <c r="Q146" s="402"/>
      <c r="R146" s="402"/>
      <c r="S146" s="402"/>
      <c r="T146" s="402"/>
      <c r="U146" s="402"/>
      <c r="V146" s="402"/>
      <c r="W146" s="402"/>
      <c r="X146" s="402"/>
      <c r="Y146" s="402"/>
      <c r="Z146" s="402"/>
      <c r="AA146" s="402"/>
      <c r="AB146" s="402"/>
      <c r="AC146" s="402"/>
      <c r="AD146" s="402"/>
      <c r="AE146" s="402"/>
      <c r="AF146" s="405"/>
      <c r="AG146" s="138"/>
      <c r="AH146" s="139"/>
      <c r="AI146" s="149">
        <f t="shared" si="5"/>
        <v>0</v>
      </c>
      <c r="AJ146" s="150"/>
      <c r="AK146" s="131" t="e">
        <f t="shared" si="6"/>
        <v>#DIV/0!</v>
      </c>
      <c r="AL146" s="110" t="s">
        <v>195</v>
      </c>
    </row>
    <row r="147" spans="1:38" ht="15.75" customHeight="1" x14ac:dyDescent="0.2">
      <c r="A147" s="62">
        <v>135</v>
      </c>
      <c r="B147" s="81" t="s">
        <v>270</v>
      </c>
      <c r="C147" s="120" t="s">
        <v>351</v>
      </c>
      <c r="D147" s="143">
        <v>30</v>
      </c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44"/>
      <c r="R147" s="138"/>
      <c r="S147" s="144">
        <v>60</v>
      </c>
      <c r="T147" s="138"/>
      <c r="U147" s="144">
        <v>60</v>
      </c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9"/>
      <c r="AI147" s="149">
        <f t="shared" si="5"/>
        <v>150</v>
      </c>
      <c r="AJ147" s="150"/>
      <c r="AK147" s="131">
        <f t="shared" si="6"/>
        <v>0</v>
      </c>
      <c r="AL147" s="110" t="s">
        <v>195</v>
      </c>
    </row>
    <row r="148" spans="1:38" ht="15.75" customHeight="1" x14ac:dyDescent="0.2">
      <c r="A148" s="62">
        <v>136</v>
      </c>
      <c r="B148" s="81" t="s">
        <v>270</v>
      </c>
      <c r="C148" s="120" t="s">
        <v>352</v>
      </c>
      <c r="D148" s="143">
        <v>54</v>
      </c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44"/>
      <c r="R148" s="138"/>
      <c r="S148" s="144">
        <v>48</v>
      </c>
      <c r="T148" s="138"/>
      <c r="U148" s="144">
        <v>48</v>
      </c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9"/>
      <c r="AI148" s="149">
        <f t="shared" si="5"/>
        <v>150</v>
      </c>
      <c r="AJ148" s="150">
        <v>134</v>
      </c>
      <c r="AK148" s="131">
        <f t="shared" si="6"/>
        <v>2.4814814814814814</v>
      </c>
      <c r="AL148" s="110" t="s">
        <v>195</v>
      </c>
    </row>
    <row r="149" spans="1:38" ht="15.75" customHeight="1" x14ac:dyDescent="0.2">
      <c r="A149" s="62">
        <v>137</v>
      </c>
      <c r="B149" s="81" t="s">
        <v>270</v>
      </c>
      <c r="C149" s="120" t="s">
        <v>280</v>
      </c>
      <c r="D149" s="143">
        <v>30</v>
      </c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44"/>
      <c r="R149" s="138"/>
      <c r="S149" s="144">
        <v>60</v>
      </c>
      <c r="T149" s="138"/>
      <c r="U149" s="144">
        <v>60</v>
      </c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9"/>
      <c r="AI149" s="149">
        <f t="shared" si="5"/>
        <v>150</v>
      </c>
      <c r="AJ149" s="150">
        <v>121</v>
      </c>
      <c r="AK149" s="131">
        <f t="shared" si="6"/>
        <v>4.0333333333333332</v>
      </c>
      <c r="AL149" s="110" t="s">
        <v>195</v>
      </c>
    </row>
    <row r="150" spans="1:38" ht="15.75" customHeight="1" x14ac:dyDescent="0.2">
      <c r="A150" s="62">
        <v>138</v>
      </c>
      <c r="B150" s="81" t="s">
        <v>270</v>
      </c>
      <c r="C150" s="120" t="s">
        <v>255</v>
      </c>
      <c r="D150" s="143">
        <v>42</v>
      </c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44"/>
      <c r="R150" s="138"/>
      <c r="S150" s="144">
        <v>54</v>
      </c>
      <c r="T150" s="138"/>
      <c r="U150" s="144">
        <v>54</v>
      </c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9"/>
      <c r="AI150" s="149">
        <f t="shared" si="5"/>
        <v>150</v>
      </c>
      <c r="AJ150" s="150">
        <v>84</v>
      </c>
      <c r="AK150" s="131">
        <f t="shared" si="6"/>
        <v>2</v>
      </c>
      <c r="AL150" s="110" t="s">
        <v>195</v>
      </c>
    </row>
    <row r="151" spans="1:38" ht="15.75" customHeight="1" x14ac:dyDescent="0.2">
      <c r="A151" s="62">
        <v>139</v>
      </c>
      <c r="B151" s="81" t="s">
        <v>270</v>
      </c>
      <c r="C151" s="120" t="s">
        <v>353</v>
      </c>
      <c r="D151" s="143">
        <v>60</v>
      </c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44"/>
      <c r="R151" s="138"/>
      <c r="S151" s="144">
        <v>45</v>
      </c>
      <c r="T151" s="138"/>
      <c r="U151" s="144">
        <v>45</v>
      </c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9"/>
      <c r="AI151" s="149">
        <f t="shared" si="5"/>
        <v>150</v>
      </c>
      <c r="AJ151" s="150">
        <v>161</v>
      </c>
      <c r="AK151" s="131">
        <f t="shared" si="6"/>
        <v>2.6833333333333331</v>
      </c>
      <c r="AL151" s="110" t="s">
        <v>195</v>
      </c>
    </row>
    <row r="152" spans="1:38" ht="15.75" customHeight="1" x14ac:dyDescent="0.2">
      <c r="A152" s="62">
        <v>140</v>
      </c>
      <c r="B152" s="81" t="s">
        <v>270</v>
      </c>
      <c r="C152" s="120" t="s">
        <v>261</v>
      </c>
      <c r="D152" s="143">
        <v>60</v>
      </c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44"/>
      <c r="R152" s="138"/>
      <c r="S152" s="144">
        <v>45</v>
      </c>
      <c r="T152" s="138"/>
      <c r="U152" s="144">
        <v>45</v>
      </c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139"/>
      <c r="AI152" s="149">
        <f t="shared" si="5"/>
        <v>150</v>
      </c>
      <c r="AJ152" s="150">
        <v>25</v>
      </c>
      <c r="AK152" s="131">
        <f t="shared" si="6"/>
        <v>0.41666666666666669</v>
      </c>
      <c r="AL152" s="110" t="s">
        <v>195</v>
      </c>
    </row>
    <row r="153" spans="1:38" ht="15.75" customHeight="1" x14ac:dyDescent="0.2">
      <c r="A153" s="62">
        <v>141</v>
      </c>
      <c r="B153" s="81" t="s">
        <v>270</v>
      </c>
      <c r="C153" s="120" t="s">
        <v>354</v>
      </c>
      <c r="D153" s="143">
        <v>70</v>
      </c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44"/>
      <c r="R153" s="138"/>
      <c r="S153" s="144">
        <v>40</v>
      </c>
      <c r="T153" s="138"/>
      <c r="U153" s="144">
        <v>40</v>
      </c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9"/>
      <c r="AI153" s="149">
        <f t="shared" si="5"/>
        <v>150</v>
      </c>
      <c r="AJ153" s="150">
        <v>280</v>
      </c>
      <c r="AK153" s="131">
        <f t="shared" si="6"/>
        <v>4</v>
      </c>
      <c r="AL153" s="110" t="s">
        <v>197</v>
      </c>
    </row>
    <row r="154" spans="1:38" ht="15.75" customHeight="1" x14ac:dyDescent="0.2">
      <c r="A154" s="62">
        <v>142</v>
      </c>
      <c r="B154" s="81" t="s">
        <v>270</v>
      </c>
      <c r="C154" s="120" t="s">
        <v>355</v>
      </c>
      <c r="D154" s="143">
        <v>70</v>
      </c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44"/>
      <c r="R154" s="138"/>
      <c r="S154" s="144">
        <v>40</v>
      </c>
      <c r="T154" s="138"/>
      <c r="U154" s="144">
        <v>40</v>
      </c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9"/>
      <c r="AI154" s="149">
        <f t="shared" si="5"/>
        <v>150</v>
      </c>
      <c r="AJ154" s="150">
        <v>311</v>
      </c>
      <c r="AK154" s="131">
        <f t="shared" si="6"/>
        <v>4.4428571428571431</v>
      </c>
      <c r="AL154" s="110" t="s">
        <v>196</v>
      </c>
    </row>
    <row r="155" spans="1:38" ht="15.75" customHeight="1" x14ac:dyDescent="0.2">
      <c r="A155" s="62">
        <v>143</v>
      </c>
      <c r="B155" s="81" t="s">
        <v>270</v>
      </c>
      <c r="C155" s="34" t="s">
        <v>222</v>
      </c>
      <c r="D155" s="147">
        <v>54</v>
      </c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46"/>
      <c r="R155" s="138"/>
      <c r="S155" s="144">
        <v>10</v>
      </c>
      <c r="T155" s="138"/>
      <c r="U155" s="144">
        <v>20</v>
      </c>
      <c r="V155" s="138"/>
      <c r="W155" s="144">
        <v>42</v>
      </c>
      <c r="X155" s="144">
        <v>24</v>
      </c>
      <c r="Y155" s="138"/>
      <c r="Z155" s="138"/>
      <c r="AA155" s="138"/>
      <c r="AB155" s="138"/>
      <c r="AC155" s="138"/>
      <c r="AD155" s="138"/>
      <c r="AE155" s="138"/>
      <c r="AF155" s="138"/>
      <c r="AG155" s="138"/>
      <c r="AH155" s="139"/>
      <c r="AI155" s="149">
        <f t="shared" si="5"/>
        <v>150</v>
      </c>
      <c r="AJ155" s="150">
        <v>251</v>
      </c>
      <c r="AK155" s="131">
        <f t="shared" si="6"/>
        <v>4.6481481481481479</v>
      </c>
      <c r="AL155" s="110" t="s">
        <v>198</v>
      </c>
    </row>
    <row r="156" spans="1:38" ht="15.75" customHeight="1" x14ac:dyDescent="0.2">
      <c r="A156" s="62">
        <v>144</v>
      </c>
      <c r="B156" s="81" t="s">
        <v>270</v>
      </c>
      <c r="C156" s="34" t="s">
        <v>356</v>
      </c>
      <c r="D156" s="147">
        <v>45</v>
      </c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46"/>
      <c r="R156" s="138"/>
      <c r="S156" s="144">
        <v>10</v>
      </c>
      <c r="T156" s="138"/>
      <c r="U156" s="144">
        <v>30</v>
      </c>
      <c r="V156" s="138"/>
      <c r="W156" s="144">
        <v>46</v>
      </c>
      <c r="X156" s="144">
        <v>19</v>
      </c>
      <c r="Y156" s="138"/>
      <c r="Z156" s="138"/>
      <c r="AA156" s="138"/>
      <c r="AB156" s="138"/>
      <c r="AC156" s="138"/>
      <c r="AD156" s="138"/>
      <c r="AE156" s="138"/>
      <c r="AF156" s="138"/>
      <c r="AG156" s="138"/>
      <c r="AH156" s="139"/>
      <c r="AI156" s="149">
        <f t="shared" si="5"/>
        <v>150</v>
      </c>
      <c r="AJ156" s="150">
        <v>93</v>
      </c>
      <c r="AK156" s="131">
        <f t="shared" si="6"/>
        <v>2.0666666666666669</v>
      </c>
      <c r="AL156" s="110" t="s">
        <v>198</v>
      </c>
    </row>
    <row r="157" spans="1:38" ht="15.75" customHeight="1" x14ac:dyDescent="0.2">
      <c r="A157" s="62">
        <v>145</v>
      </c>
      <c r="B157" s="81" t="s">
        <v>270</v>
      </c>
      <c r="C157" s="34" t="s">
        <v>357</v>
      </c>
      <c r="D157" s="147">
        <v>45</v>
      </c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46"/>
      <c r="R157" s="138"/>
      <c r="S157" s="144">
        <v>10</v>
      </c>
      <c r="T157" s="138"/>
      <c r="U157" s="144">
        <v>30</v>
      </c>
      <c r="V157" s="138"/>
      <c r="W157" s="144">
        <v>46</v>
      </c>
      <c r="X157" s="144">
        <v>19</v>
      </c>
      <c r="Y157" s="138"/>
      <c r="Z157" s="138"/>
      <c r="AA157" s="138"/>
      <c r="AB157" s="138"/>
      <c r="AC157" s="138"/>
      <c r="AD157" s="138"/>
      <c r="AE157" s="138"/>
      <c r="AF157" s="138"/>
      <c r="AG157" s="138"/>
      <c r="AH157" s="139"/>
      <c r="AI157" s="149">
        <f t="shared" si="5"/>
        <v>150</v>
      </c>
      <c r="AJ157" s="150">
        <v>75</v>
      </c>
      <c r="AK157" s="131">
        <f t="shared" si="6"/>
        <v>1.6666666666666667</v>
      </c>
      <c r="AL157" s="110" t="s">
        <v>198</v>
      </c>
    </row>
    <row r="158" spans="1:38" ht="15.75" customHeight="1" x14ac:dyDescent="0.2">
      <c r="A158" s="62">
        <v>146</v>
      </c>
      <c r="B158" s="81" t="s">
        <v>270</v>
      </c>
      <c r="C158" s="34" t="s">
        <v>358</v>
      </c>
      <c r="D158" s="147">
        <v>45</v>
      </c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46"/>
      <c r="R158" s="138"/>
      <c r="S158" s="144">
        <v>15</v>
      </c>
      <c r="T158" s="138"/>
      <c r="U158" s="144">
        <v>25</v>
      </c>
      <c r="V158" s="138"/>
      <c r="W158" s="144">
        <v>40</v>
      </c>
      <c r="X158" s="144">
        <v>25</v>
      </c>
      <c r="Y158" s="138"/>
      <c r="Z158" s="138"/>
      <c r="AA158" s="138"/>
      <c r="AB158" s="138"/>
      <c r="AC158" s="138"/>
      <c r="AD158" s="138"/>
      <c r="AE158" s="138"/>
      <c r="AF158" s="138"/>
      <c r="AG158" s="138"/>
      <c r="AH158" s="139"/>
      <c r="AI158" s="149">
        <f t="shared" si="5"/>
        <v>150</v>
      </c>
      <c r="AJ158" s="150">
        <v>127</v>
      </c>
      <c r="AK158" s="131">
        <f t="shared" si="6"/>
        <v>2.8222222222222224</v>
      </c>
      <c r="AL158" s="110" t="s">
        <v>198</v>
      </c>
    </row>
    <row r="159" spans="1:38" ht="15.75" customHeight="1" x14ac:dyDescent="0.2">
      <c r="A159" s="62">
        <v>147</v>
      </c>
      <c r="B159" s="81" t="s">
        <v>270</v>
      </c>
      <c r="C159" s="34" t="s">
        <v>359</v>
      </c>
      <c r="D159" s="147">
        <v>90</v>
      </c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46"/>
      <c r="R159" s="138"/>
      <c r="S159" s="146"/>
      <c r="T159" s="138"/>
      <c r="U159" s="146"/>
      <c r="V159" s="138"/>
      <c r="W159" s="148">
        <v>60</v>
      </c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  <c r="AH159" s="139"/>
      <c r="AI159" s="149">
        <f t="shared" si="5"/>
        <v>150</v>
      </c>
      <c r="AJ159" s="150">
        <v>118</v>
      </c>
      <c r="AK159" s="131">
        <f t="shared" si="6"/>
        <v>1.3111111111111111</v>
      </c>
      <c r="AL159" s="110" t="s">
        <v>225</v>
      </c>
    </row>
    <row r="160" spans="1:38" ht="15.75" customHeight="1" x14ac:dyDescent="0.2">
      <c r="A160" s="62">
        <v>148</v>
      </c>
      <c r="B160" s="81" t="s">
        <v>270</v>
      </c>
      <c r="C160" s="34" t="s">
        <v>360</v>
      </c>
      <c r="D160" s="147">
        <v>90</v>
      </c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46"/>
      <c r="R160" s="138"/>
      <c r="S160" s="146"/>
      <c r="T160" s="138"/>
      <c r="U160" s="146"/>
      <c r="V160" s="138"/>
      <c r="W160" s="148">
        <v>60</v>
      </c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  <c r="AH160" s="139"/>
      <c r="AI160" s="149">
        <f t="shared" si="5"/>
        <v>150</v>
      </c>
      <c r="AJ160" s="150">
        <v>91</v>
      </c>
      <c r="AK160" s="131">
        <f t="shared" si="6"/>
        <v>1.0111111111111111</v>
      </c>
      <c r="AL160" s="110" t="s">
        <v>223</v>
      </c>
    </row>
    <row r="161" spans="1:38" ht="15.75" customHeight="1" x14ac:dyDescent="0.2">
      <c r="A161" s="62">
        <v>149</v>
      </c>
      <c r="B161" s="81" t="s">
        <v>270</v>
      </c>
      <c r="C161" s="34" t="s">
        <v>361</v>
      </c>
      <c r="D161" s="147">
        <v>90</v>
      </c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46"/>
      <c r="R161" s="138"/>
      <c r="S161" s="146"/>
      <c r="T161" s="138"/>
      <c r="U161" s="146"/>
      <c r="V161" s="138"/>
      <c r="W161" s="148">
        <v>60</v>
      </c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9"/>
      <c r="AI161" s="149">
        <f t="shared" si="5"/>
        <v>150</v>
      </c>
      <c r="AJ161" s="150">
        <v>87</v>
      </c>
      <c r="AK161" s="131">
        <f t="shared" si="6"/>
        <v>0.96666666666666667</v>
      </c>
      <c r="AL161" s="110" t="s">
        <v>224</v>
      </c>
    </row>
    <row r="162" spans="1:38" ht="15.75" customHeight="1" x14ac:dyDescent="0.2">
      <c r="A162" s="62">
        <v>150</v>
      </c>
      <c r="B162" s="81" t="s">
        <v>270</v>
      </c>
      <c r="C162" s="34" t="s">
        <v>362</v>
      </c>
      <c r="D162" s="145">
        <v>50</v>
      </c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46"/>
      <c r="R162" s="138"/>
      <c r="S162" s="146"/>
      <c r="T162" s="138"/>
      <c r="U162" s="146">
        <v>40</v>
      </c>
      <c r="V162" s="138"/>
      <c r="W162" s="138">
        <v>50</v>
      </c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  <c r="AH162" s="139"/>
      <c r="AI162" s="149">
        <f t="shared" si="5"/>
        <v>140</v>
      </c>
      <c r="AJ162" s="150">
        <v>182</v>
      </c>
      <c r="AK162" s="131">
        <f t="shared" si="6"/>
        <v>3.64</v>
      </c>
      <c r="AL162" s="110" t="s">
        <v>202</v>
      </c>
    </row>
    <row r="163" spans="1:38" ht="15.75" customHeight="1" x14ac:dyDescent="0.2">
      <c r="A163" s="62">
        <v>151</v>
      </c>
      <c r="B163" s="81" t="s">
        <v>270</v>
      </c>
      <c r="C163" s="34" t="s">
        <v>363</v>
      </c>
      <c r="D163" s="145">
        <v>50</v>
      </c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46"/>
      <c r="R163" s="138"/>
      <c r="S163" s="146"/>
      <c r="T163" s="138"/>
      <c r="U163" s="146">
        <v>60</v>
      </c>
      <c r="V163" s="138"/>
      <c r="W163" s="138">
        <v>50</v>
      </c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9"/>
      <c r="AI163" s="149">
        <f t="shared" si="5"/>
        <v>160</v>
      </c>
      <c r="AJ163" s="150">
        <v>60</v>
      </c>
      <c r="AK163" s="131">
        <f t="shared" si="6"/>
        <v>1.2</v>
      </c>
      <c r="AL163" s="110" t="s">
        <v>202</v>
      </c>
    </row>
    <row r="164" spans="1:38" ht="15.75" customHeight="1" x14ac:dyDescent="0.2">
      <c r="A164" s="62">
        <v>152</v>
      </c>
      <c r="B164" s="81" t="s">
        <v>270</v>
      </c>
      <c r="C164" s="34" t="s">
        <v>364</v>
      </c>
      <c r="D164" s="145">
        <v>50</v>
      </c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46"/>
      <c r="R164" s="138"/>
      <c r="S164" s="146"/>
      <c r="T164" s="138"/>
      <c r="U164" s="146">
        <v>50</v>
      </c>
      <c r="V164" s="138"/>
      <c r="W164" s="138">
        <v>50</v>
      </c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9"/>
      <c r="AI164" s="149">
        <f t="shared" si="5"/>
        <v>150</v>
      </c>
      <c r="AJ164" s="150">
        <v>136</v>
      </c>
      <c r="AK164" s="131">
        <f t="shared" si="6"/>
        <v>2.72</v>
      </c>
      <c r="AL164" s="110" t="s">
        <v>202</v>
      </c>
    </row>
    <row r="165" spans="1:38" ht="15.75" customHeight="1" x14ac:dyDescent="0.2">
      <c r="A165" s="62">
        <v>153</v>
      </c>
      <c r="B165" s="81" t="s">
        <v>270</v>
      </c>
      <c r="C165" s="122" t="s">
        <v>366</v>
      </c>
      <c r="D165" s="145">
        <v>66</v>
      </c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46"/>
      <c r="R165" s="138"/>
      <c r="S165" s="146"/>
      <c r="T165" s="138"/>
      <c r="U165" s="146">
        <v>24</v>
      </c>
      <c r="V165" s="138"/>
      <c r="W165" s="138">
        <v>36</v>
      </c>
      <c r="X165" s="138">
        <v>24</v>
      </c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9"/>
      <c r="AI165" s="149">
        <f t="shared" si="5"/>
        <v>150</v>
      </c>
      <c r="AJ165" s="150">
        <v>131</v>
      </c>
      <c r="AK165" s="131">
        <f t="shared" si="6"/>
        <v>1.9848484848484849</v>
      </c>
      <c r="AL165" s="110" t="s">
        <v>203</v>
      </c>
    </row>
    <row r="166" spans="1:38" ht="15.75" customHeight="1" x14ac:dyDescent="0.2">
      <c r="A166" s="62">
        <v>154</v>
      </c>
      <c r="B166" s="81" t="s">
        <v>270</v>
      </c>
      <c r="C166" s="122" t="s">
        <v>365</v>
      </c>
      <c r="D166" s="145">
        <v>60</v>
      </c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46"/>
      <c r="R166" s="138"/>
      <c r="S166" s="146"/>
      <c r="T166" s="138"/>
      <c r="U166" s="146">
        <v>18</v>
      </c>
      <c r="V166" s="138"/>
      <c r="W166" s="138">
        <v>36</v>
      </c>
      <c r="X166" s="138">
        <v>24</v>
      </c>
      <c r="Y166" s="138"/>
      <c r="Z166" s="138"/>
      <c r="AA166" s="138"/>
      <c r="AB166" s="138"/>
      <c r="AC166" s="138"/>
      <c r="AD166" s="138"/>
      <c r="AE166" s="138">
        <v>12</v>
      </c>
      <c r="AF166" s="138"/>
      <c r="AG166" s="138"/>
      <c r="AH166" s="139"/>
      <c r="AI166" s="149">
        <f t="shared" si="5"/>
        <v>150</v>
      </c>
      <c r="AJ166" s="150">
        <v>130</v>
      </c>
      <c r="AK166" s="131">
        <f t="shared" si="6"/>
        <v>2.1666666666666665</v>
      </c>
      <c r="AL166" s="110" t="s">
        <v>203</v>
      </c>
    </row>
    <row r="167" spans="1:38" ht="15.75" customHeight="1" x14ac:dyDescent="0.2">
      <c r="A167" s="62">
        <v>155</v>
      </c>
      <c r="B167" s="81" t="s">
        <v>270</v>
      </c>
      <c r="C167" s="122" t="s">
        <v>226</v>
      </c>
      <c r="D167" s="137">
        <v>66</v>
      </c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>
        <v>18</v>
      </c>
      <c r="V167" s="138"/>
      <c r="W167" s="138">
        <v>48</v>
      </c>
      <c r="X167" s="138"/>
      <c r="Y167" s="138"/>
      <c r="Z167" s="138"/>
      <c r="AA167" s="138"/>
      <c r="AB167" s="138"/>
      <c r="AC167" s="138"/>
      <c r="AD167" s="138"/>
      <c r="AE167" s="138">
        <v>18</v>
      </c>
      <c r="AF167" s="138"/>
      <c r="AG167" s="138"/>
      <c r="AH167" s="139"/>
      <c r="AI167" s="149">
        <f t="shared" si="5"/>
        <v>150</v>
      </c>
      <c r="AJ167" s="150">
        <v>361</v>
      </c>
      <c r="AK167" s="131">
        <f t="shared" si="6"/>
        <v>5.4696969696969697</v>
      </c>
      <c r="AL167" s="110" t="s">
        <v>203</v>
      </c>
    </row>
    <row r="168" spans="1:38" ht="15.75" customHeight="1" x14ac:dyDescent="0.2">
      <c r="A168" s="62">
        <v>156</v>
      </c>
      <c r="B168" s="81" t="s">
        <v>270</v>
      </c>
      <c r="C168" s="70" t="s">
        <v>368</v>
      </c>
      <c r="D168" s="137">
        <v>90</v>
      </c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>
        <v>60</v>
      </c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  <c r="AH168" s="139"/>
      <c r="AI168" s="149">
        <f t="shared" si="5"/>
        <v>150</v>
      </c>
      <c r="AJ168" s="150">
        <v>67</v>
      </c>
      <c r="AK168" s="131">
        <f t="shared" si="6"/>
        <v>0.74444444444444446</v>
      </c>
      <c r="AL168" s="110" t="s">
        <v>238</v>
      </c>
    </row>
    <row r="169" spans="1:38" ht="15.75" customHeight="1" x14ac:dyDescent="0.2">
      <c r="A169" s="62">
        <v>157</v>
      </c>
      <c r="B169" s="81" t="s">
        <v>270</v>
      </c>
      <c r="C169" s="70" t="s">
        <v>369</v>
      </c>
      <c r="D169" s="137">
        <v>90</v>
      </c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>
        <v>60</v>
      </c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9"/>
      <c r="AI169" s="149">
        <f t="shared" si="5"/>
        <v>150</v>
      </c>
      <c r="AJ169" s="150">
        <v>118</v>
      </c>
      <c r="AK169" s="131">
        <f t="shared" si="6"/>
        <v>1.3111111111111111</v>
      </c>
      <c r="AL169" s="110" t="s">
        <v>238</v>
      </c>
    </row>
    <row r="170" spans="1:38" ht="15.75" customHeight="1" thickBot="1" x14ac:dyDescent="0.25">
      <c r="A170" s="62">
        <v>158</v>
      </c>
      <c r="B170" s="81" t="s">
        <v>270</v>
      </c>
      <c r="C170" s="70" t="s">
        <v>370</v>
      </c>
      <c r="D170" s="137">
        <v>90</v>
      </c>
      <c r="E170" s="138"/>
      <c r="F170" s="138"/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>
        <v>60</v>
      </c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9"/>
      <c r="AI170" s="149">
        <f t="shared" si="5"/>
        <v>150</v>
      </c>
      <c r="AJ170" s="150">
        <v>109</v>
      </c>
      <c r="AK170" s="131">
        <f t="shared" si="6"/>
        <v>1.211111111111111</v>
      </c>
      <c r="AL170" s="110" t="s">
        <v>238</v>
      </c>
    </row>
    <row r="171" spans="1:38" ht="13.5" thickBot="1" x14ac:dyDescent="0.25">
      <c r="A171" s="395" t="s">
        <v>2</v>
      </c>
      <c r="B171" s="404"/>
      <c r="C171" s="397"/>
      <c r="D171" s="90">
        <f t="shared" ref="D171:AH171" si="7">SUM(D13:D170)</f>
        <v>5049</v>
      </c>
      <c r="E171" s="112">
        <f t="shared" si="7"/>
        <v>0</v>
      </c>
      <c r="F171" s="91">
        <f t="shared" si="7"/>
        <v>4</v>
      </c>
      <c r="G171" s="91">
        <f t="shared" si="7"/>
        <v>392</v>
      </c>
      <c r="H171" s="92">
        <f t="shared" si="7"/>
        <v>0</v>
      </c>
      <c r="I171" s="92">
        <f t="shared" si="7"/>
        <v>18</v>
      </c>
      <c r="J171" s="92">
        <f t="shared" si="7"/>
        <v>148</v>
      </c>
      <c r="K171" s="92">
        <f t="shared" si="7"/>
        <v>0</v>
      </c>
      <c r="L171" s="92">
        <f t="shared" si="7"/>
        <v>356</v>
      </c>
      <c r="M171" s="92">
        <f t="shared" si="7"/>
        <v>0</v>
      </c>
      <c r="N171" s="92">
        <f t="shared" si="7"/>
        <v>0</v>
      </c>
      <c r="O171" s="92">
        <f t="shared" si="7"/>
        <v>0</v>
      </c>
      <c r="P171" s="92">
        <f t="shared" si="7"/>
        <v>0</v>
      </c>
      <c r="Q171" s="92">
        <f t="shared" si="7"/>
        <v>0</v>
      </c>
      <c r="R171" s="92">
        <f t="shared" si="7"/>
        <v>220</v>
      </c>
      <c r="S171" s="92">
        <f t="shared" si="7"/>
        <v>2319</v>
      </c>
      <c r="T171" s="92">
        <f t="shared" si="7"/>
        <v>162</v>
      </c>
      <c r="U171" s="92">
        <f t="shared" si="7"/>
        <v>4061</v>
      </c>
      <c r="V171" s="92">
        <f t="shared" si="7"/>
        <v>0</v>
      </c>
      <c r="W171" s="92">
        <f t="shared" si="7"/>
        <v>1788</v>
      </c>
      <c r="X171" s="92">
        <f t="shared" si="7"/>
        <v>5271</v>
      </c>
      <c r="Y171" s="92">
        <f t="shared" si="7"/>
        <v>0</v>
      </c>
      <c r="Z171" s="92">
        <f t="shared" si="7"/>
        <v>0</v>
      </c>
      <c r="AA171" s="92">
        <f t="shared" si="7"/>
        <v>0</v>
      </c>
      <c r="AB171" s="92">
        <f t="shared" si="7"/>
        <v>0</v>
      </c>
      <c r="AC171" s="92">
        <f t="shared" si="7"/>
        <v>0</v>
      </c>
      <c r="AD171" s="92">
        <f t="shared" si="7"/>
        <v>0</v>
      </c>
      <c r="AE171" s="92">
        <f t="shared" si="7"/>
        <v>78</v>
      </c>
      <c r="AF171" s="92">
        <f t="shared" si="7"/>
        <v>36</v>
      </c>
      <c r="AG171" s="92">
        <f t="shared" si="7"/>
        <v>1442</v>
      </c>
      <c r="AH171" s="93">
        <f t="shared" si="7"/>
        <v>0</v>
      </c>
      <c r="AI171" s="103">
        <f>SUM(D171:AH171)</f>
        <v>21344</v>
      </c>
      <c r="AJ171" s="109">
        <f>SUM(AJ13:AJ170)</f>
        <v>12130</v>
      </c>
      <c r="AK171" s="136">
        <f t="shared" si="4"/>
        <v>2.4024559318676966</v>
      </c>
    </row>
    <row r="172" spans="1:38" x14ac:dyDescent="0.2">
      <c r="A172" s="42"/>
      <c r="B172" s="42"/>
    </row>
    <row r="173" spans="1:38" x14ac:dyDescent="0.2">
      <c r="A173" s="42"/>
      <c r="B173" s="42"/>
      <c r="C173" s="46" t="s">
        <v>18</v>
      </c>
    </row>
    <row r="174" spans="1:38" x14ac:dyDescent="0.2">
      <c r="A174" s="42"/>
      <c r="B174" s="42"/>
    </row>
    <row r="175" spans="1:38" x14ac:dyDescent="0.2">
      <c r="A175" s="42"/>
      <c r="B175" s="42"/>
    </row>
    <row r="176" spans="1:38" x14ac:dyDescent="0.2">
      <c r="A176" s="42"/>
      <c r="B176" s="42"/>
    </row>
    <row r="177" spans="1:34" x14ac:dyDescent="0.2">
      <c r="A177" s="95"/>
      <c r="B177" s="95"/>
      <c r="C177" s="96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AA177" s="97"/>
      <c r="AB177" s="97"/>
      <c r="AC177" s="97"/>
      <c r="AF177" s="97"/>
      <c r="AG177" s="97"/>
      <c r="AH177" s="97"/>
    </row>
    <row r="178" spans="1:34" x14ac:dyDescent="0.2">
      <c r="A178" s="44" t="s">
        <v>5</v>
      </c>
      <c r="C178" s="98"/>
      <c r="F178" s="42" t="s">
        <v>6</v>
      </c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AA178" s="51"/>
      <c r="AB178" s="51"/>
      <c r="AC178" s="51"/>
      <c r="AF178" s="51"/>
      <c r="AG178" s="51"/>
      <c r="AH178" s="51"/>
    </row>
    <row r="179" spans="1:34" x14ac:dyDescent="0.2">
      <c r="A179" s="42"/>
      <c r="B179" s="42"/>
    </row>
    <row r="180" spans="1:34" x14ac:dyDescent="0.2">
      <c r="A180" s="42"/>
      <c r="B180" s="42"/>
    </row>
    <row r="181" spans="1:34" x14ac:dyDescent="0.2">
      <c r="A181" s="42"/>
      <c r="B181" s="42"/>
    </row>
    <row r="182" spans="1:34" x14ac:dyDescent="0.2">
      <c r="A182" s="95"/>
      <c r="B182" s="95"/>
      <c r="C182" s="96"/>
    </row>
    <row r="183" spans="1:34" x14ac:dyDescent="0.2">
      <c r="A183" s="44" t="s">
        <v>4</v>
      </c>
      <c r="C183" s="98"/>
    </row>
    <row r="184" spans="1:34" x14ac:dyDescent="0.2">
      <c r="A184" s="42"/>
      <c r="B184" s="42"/>
      <c r="F184" s="99" t="s">
        <v>151</v>
      </c>
    </row>
    <row r="185" spans="1:34" x14ac:dyDescent="0.2">
      <c r="A185" s="42"/>
      <c r="B185" s="42"/>
    </row>
    <row r="186" spans="1:34" x14ac:dyDescent="0.2">
      <c r="A186" s="42"/>
      <c r="B186" s="42"/>
      <c r="D186" s="44" t="s">
        <v>19</v>
      </c>
      <c r="F186" s="44" t="s">
        <v>134</v>
      </c>
      <c r="O186" s="44" t="s">
        <v>165</v>
      </c>
      <c r="Q186" s="44" t="s">
        <v>145</v>
      </c>
      <c r="Y186" s="100" t="s">
        <v>130</v>
      </c>
      <c r="Z186" s="43" t="s">
        <v>131</v>
      </c>
    </row>
    <row r="187" spans="1:34" x14ac:dyDescent="0.2">
      <c r="A187" s="42"/>
      <c r="B187" s="42"/>
      <c r="D187" s="44" t="s">
        <v>158</v>
      </c>
      <c r="F187" s="44" t="s">
        <v>180</v>
      </c>
      <c r="O187" s="44" t="s">
        <v>53</v>
      </c>
      <c r="Q187" s="44" t="s">
        <v>54</v>
      </c>
      <c r="Y187" s="44" t="s">
        <v>122</v>
      </c>
      <c r="Z187" s="44" t="s">
        <v>123</v>
      </c>
    </row>
    <row r="188" spans="1:34" x14ac:dyDescent="0.2">
      <c r="A188" s="42"/>
      <c r="B188" s="42"/>
      <c r="D188" s="44" t="s">
        <v>20</v>
      </c>
      <c r="F188" s="44" t="s">
        <v>108</v>
      </c>
      <c r="O188" s="44" t="s">
        <v>21</v>
      </c>
      <c r="Q188" s="44" t="s">
        <v>120</v>
      </c>
      <c r="Y188" s="44" t="s">
        <v>125</v>
      </c>
      <c r="Z188" s="44" t="s">
        <v>126</v>
      </c>
      <c r="AA188" s="43"/>
    </row>
    <row r="189" spans="1:34" x14ac:dyDescent="0.2">
      <c r="A189" s="42"/>
      <c r="B189" s="42"/>
      <c r="D189" s="44" t="s">
        <v>135</v>
      </c>
      <c r="F189" s="44" t="s">
        <v>136</v>
      </c>
      <c r="O189" s="44" t="s">
        <v>29</v>
      </c>
      <c r="Q189" s="44" t="s">
        <v>30</v>
      </c>
      <c r="Y189" s="44" t="s">
        <v>127</v>
      </c>
      <c r="Z189" s="44" t="s">
        <v>128</v>
      </c>
      <c r="AA189" s="43"/>
    </row>
    <row r="190" spans="1:34" x14ac:dyDescent="0.2">
      <c r="A190" s="42"/>
      <c r="B190" s="42"/>
      <c r="D190" s="44" t="s">
        <v>107</v>
      </c>
      <c r="F190" s="44" t="s">
        <v>137</v>
      </c>
      <c r="O190" s="44" t="s">
        <v>22</v>
      </c>
      <c r="Q190" s="44" t="s">
        <v>23</v>
      </c>
      <c r="Y190" s="44" t="s">
        <v>156</v>
      </c>
      <c r="Z190" s="44" t="s">
        <v>157</v>
      </c>
    </row>
    <row r="191" spans="1:34" x14ac:dyDescent="0.2">
      <c r="A191" s="42"/>
      <c r="B191" s="42"/>
      <c r="D191" s="44" t="s">
        <v>138</v>
      </c>
      <c r="F191" s="44" t="s">
        <v>139</v>
      </c>
      <c r="O191" s="44" t="s">
        <v>146</v>
      </c>
      <c r="Q191" s="44" t="s">
        <v>149</v>
      </c>
      <c r="Y191" s="44" t="s">
        <v>166</v>
      </c>
      <c r="Z191" s="44" t="s">
        <v>167</v>
      </c>
    </row>
    <row r="192" spans="1:34" x14ac:dyDescent="0.2">
      <c r="A192" s="42"/>
      <c r="B192" s="42"/>
      <c r="D192" s="44" t="s">
        <v>140</v>
      </c>
      <c r="F192" s="44" t="s">
        <v>141</v>
      </c>
      <c r="O192" s="44" t="s">
        <v>147</v>
      </c>
      <c r="Q192" s="44" t="s">
        <v>148</v>
      </c>
      <c r="Y192" s="44" t="s">
        <v>169</v>
      </c>
      <c r="Z192" s="44" t="s">
        <v>170</v>
      </c>
    </row>
    <row r="193" spans="1:26" x14ac:dyDescent="0.2">
      <c r="A193" s="42"/>
      <c r="B193" s="42"/>
      <c r="D193" s="44" t="s">
        <v>142</v>
      </c>
      <c r="F193" s="44" t="s">
        <v>143</v>
      </c>
      <c r="O193" s="44" t="s">
        <v>25</v>
      </c>
      <c r="Q193" s="44" t="s">
        <v>28</v>
      </c>
      <c r="Y193" s="44" t="s">
        <v>172</v>
      </c>
      <c r="Z193" s="44" t="s">
        <v>173</v>
      </c>
    </row>
    <row r="194" spans="1:26" x14ac:dyDescent="0.2">
      <c r="A194" s="42"/>
      <c r="B194" s="42"/>
      <c r="D194" s="44" t="s">
        <v>115</v>
      </c>
      <c r="F194" s="44" t="s">
        <v>116</v>
      </c>
      <c r="O194" s="44" t="s">
        <v>159</v>
      </c>
      <c r="Q194" s="44" t="s">
        <v>160</v>
      </c>
    </row>
    <row r="195" spans="1:26" x14ac:dyDescent="0.2">
      <c r="A195" s="42"/>
      <c r="B195" s="42"/>
      <c r="D195" s="44" t="s">
        <v>114</v>
      </c>
      <c r="F195" s="44" t="s">
        <v>144</v>
      </c>
      <c r="O195" s="44" t="s">
        <v>26</v>
      </c>
      <c r="Q195" s="44" t="s">
        <v>150</v>
      </c>
      <c r="R195" s="398"/>
      <c r="S195" s="398"/>
      <c r="T195" s="398"/>
      <c r="U195" s="398"/>
      <c r="V195" s="398"/>
    </row>
    <row r="196" spans="1:26" x14ac:dyDescent="0.2">
      <c r="A196" s="42"/>
      <c r="B196" s="42"/>
      <c r="D196" s="44" t="s">
        <v>118</v>
      </c>
      <c r="F196" s="44" t="s">
        <v>119</v>
      </c>
      <c r="O196" s="44" t="s">
        <v>24</v>
      </c>
      <c r="Q196" s="44" t="s">
        <v>27</v>
      </c>
    </row>
    <row r="197" spans="1:26" x14ac:dyDescent="0.2">
      <c r="A197" s="42"/>
      <c r="B197" s="42"/>
      <c r="D197" s="44" t="s">
        <v>182</v>
      </c>
      <c r="F197" s="44" t="s">
        <v>184</v>
      </c>
    </row>
  </sheetData>
  <autoFilter ref="A12:AL171" xr:uid="{00000000-0009-0000-0000-000001000000}"/>
  <mergeCells count="28">
    <mergeCell ref="A5:D5"/>
    <mergeCell ref="Y5:AA5"/>
    <mergeCell ref="A6:D6"/>
    <mergeCell ref="Y6:AA6"/>
    <mergeCell ref="A7:D7"/>
    <mergeCell ref="Y7:AA7"/>
    <mergeCell ref="AC63:AH63"/>
    <mergeCell ref="A9:C9"/>
    <mergeCell ref="Y9:AA9"/>
    <mergeCell ref="AC15:AH15"/>
    <mergeCell ref="AC19:AH19"/>
    <mergeCell ref="AC21:AH21"/>
    <mergeCell ref="AC25:AH25"/>
    <mergeCell ref="AC30:AH30"/>
    <mergeCell ref="AC45:AH45"/>
    <mergeCell ref="AC46:AH46"/>
    <mergeCell ref="AC53:AH53"/>
    <mergeCell ref="W54:AB54"/>
    <mergeCell ref="AC65:AH65"/>
    <mergeCell ref="AC69:AH69"/>
    <mergeCell ref="AC87:AH87"/>
    <mergeCell ref="A171:C171"/>
    <mergeCell ref="R195:V195"/>
    <mergeCell ref="G122:T122"/>
    <mergeCell ref="G126:T126"/>
    <mergeCell ref="X126:AB126"/>
    <mergeCell ref="G130:T130"/>
    <mergeCell ref="I146:AF146"/>
  </mergeCell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200"/>
  <sheetViews>
    <sheetView workbookViewId="0">
      <selection activeCell="AL162" sqref="AL162"/>
    </sheetView>
  </sheetViews>
  <sheetFormatPr baseColWidth="10" defaultColWidth="11.42578125" defaultRowHeight="12.75" x14ac:dyDescent="0.2"/>
  <cols>
    <col min="1" max="1" width="5.140625" style="156" customWidth="1"/>
    <col min="2" max="2" width="23.5703125" style="156" customWidth="1"/>
    <col min="3" max="3" width="43.42578125" style="155" bestFit="1" customWidth="1"/>
    <col min="4" max="4" width="6.7109375" style="156" customWidth="1"/>
    <col min="5" max="5" width="4.7109375" style="156" customWidth="1"/>
    <col min="6" max="6" width="6.7109375" style="156" customWidth="1"/>
    <col min="7" max="7" width="7.140625" style="156" customWidth="1"/>
    <col min="8" max="11" width="4.7109375" style="156" customWidth="1"/>
    <col min="12" max="12" width="7.140625" style="156" customWidth="1"/>
    <col min="13" max="13" width="7" style="156" customWidth="1"/>
    <col min="14" max="17" width="4.7109375" style="156" customWidth="1"/>
    <col min="18" max="21" width="7.85546875" style="156" customWidth="1"/>
    <col min="22" max="22" width="4.7109375" style="156" customWidth="1"/>
    <col min="23" max="24" width="6.7109375" style="156" customWidth="1"/>
    <col min="25" max="30" width="4.7109375" style="156" customWidth="1"/>
    <col min="31" max="31" width="7" style="156" customWidth="1"/>
    <col min="32" max="32" width="4.7109375" style="156" customWidth="1"/>
    <col min="33" max="33" width="7" style="156" customWidth="1"/>
    <col min="34" max="34" width="4.7109375" style="156" customWidth="1"/>
    <col min="35" max="35" width="9.85546875" style="156" customWidth="1"/>
    <col min="36" max="37" width="11.42578125" style="156"/>
    <col min="38" max="38" width="25.5703125" style="156" customWidth="1"/>
    <col min="39" max="16384" width="11.42578125" style="156"/>
  </cols>
  <sheetData>
    <row r="1" spans="1:38" x14ac:dyDescent="0.2">
      <c r="A1" s="154"/>
      <c r="B1" s="154"/>
    </row>
    <row r="2" spans="1:38" x14ac:dyDescent="0.2">
      <c r="A2" s="157"/>
      <c r="B2" s="157"/>
      <c r="C2" s="158"/>
      <c r="E2" s="159"/>
      <c r="F2" s="159"/>
      <c r="G2" s="159"/>
      <c r="H2" s="159"/>
      <c r="I2" s="159"/>
      <c r="J2" s="157" t="s">
        <v>7</v>
      </c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8" x14ac:dyDescent="0.2">
      <c r="A3" s="154"/>
      <c r="B3" s="154"/>
    </row>
    <row r="4" spans="1:38" x14ac:dyDescent="0.2">
      <c r="A4" s="154"/>
      <c r="B4" s="154"/>
    </row>
    <row r="5" spans="1:38" x14ac:dyDescent="0.2">
      <c r="A5" s="408" t="s">
        <v>101</v>
      </c>
      <c r="B5" s="408"/>
      <c r="C5" s="408"/>
      <c r="D5" s="408"/>
      <c r="U5" s="160" t="s">
        <v>0</v>
      </c>
      <c r="V5" s="161"/>
      <c r="W5" s="161"/>
      <c r="X5" s="162"/>
      <c r="Y5" s="409" t="s">
        <v>102</v>
      </c>
      <c r="Z5" s="409"/>
      <c r="AA5" s="409"/>
      <c r="AB5" s="163"/>
      <c r="AC5" s="163"/>
      <c r="AD5" s="163"/>
      <c r="AE5" s="163"/>
      <c r="AF5" s="163"/>
      <c r="AG5" s="163"/>
    </row>
    <row r="6" spans="1:38" x14ac:dyDescent="0.2">
      <c r="A6" s="408" t="s">
        <v>100</v>
      </c>
      <c r="B6" s="408"/>
      <c r="C6" s="408"/>
      <c r="D6" s="408"/>
      <c r="U6" s="160" t="s">
        <v>1</v>
      </c>
      <c r="V6" s="161"/>
      <c r="W6" s="161"/>
      <c r="X6" s="162"/>
      <c r="Y6" s="409" t="s">
        <v>104</v>
      </c>
      <c r="Z6" s="409"/>
      <c r="AA6" s="409"/>
      <c r="AB6" s="163"/>
      <c r="AC6" s="163"/>
      <c r="AD6" s="163"/>
      <c r="AE6" s="163"/>
      <c r="AF6" s="163"/>
      <c r="AG6" s="163"/>
    </row>
    <row r="7" spans="1:38" x14ac:dyDescent="0.2">
      <c r="A7" s="408"/>
      <c r="B7" s="408"/>
      <c r="C7" s="408"/>
      <c r="D7" s="408"/>
      <c r="U7" s="160" t="s">
        <v>8</v>
      </c>
      <c r="V7" s="161"/>
      <c r="W7" s="161"/>
      <c r="X7" s="162"/>
      <c r="Y7" s="409"/>
      <c r="Z7" s="409"/>
      <c r="AA7" s="409"/>
      <c r="AB7" s="163"/>
      <c r="AC7" s="163"/>
      <c r="AD7" s="163"/>
      <c r="AE7" s="163"/>
      <c r="AF7" s="163"/>
      <c r="AG7" s="163"/>
    </row>
    <row r="8" spans="1:38" x14ac:dyDescent="0.2">
      <c r="A8" s="157"/>
      <c r="B8" s="157"/>
      <c r="U8" s="164"/>
      <c r="V8" s="164"/>
      <c r="W8" s="164"/>
      <c r="X8" s="165"/>
    </row>
    <row r="9" spans="1:38" x14ac:dyDescent="0.2">
      <c r="A9" s="410" t="s">
        <v>283</v>
      </c>
      <c r="B9" s="411"/>
      <c r="C9" s="412"/>
      <c r="U9" s="160" t="s">
        <v>3</v>
      </c>
      <c r="V9" s="161"/>
      <c r="W9" s="161"/>
      <c r="X9" s="162"/>
      <c r="Y9" s="409" t="s">
        <v>414</v>
      </c>
      <c r="Z9" s="409"/>
      <c r="AA9" s="409"/>
    </row>
    <row r="10" spans="1:38" x14ac:dyDescent="0.2">
      <c r="A10" s="154"/>
      <c r="B10" s="154"/>
    </row>
    <row r="11" spans="1:38" ht="13.5" thickBot="1" x14ac:dyDescent="0.25">
      <c r="A11" s="154"/>
      <c r="B11" s="154"/>
    </row>
    <row r="12" spans="1:38" ht="64.5" thickBot="1" x14ac:dyDescent="0.25">
      <c r="A12" s="166" t="s">
        <v>9</v>
      </c>
      <c r="B12" s="167"/>
      <c r="C12" s="168" t="s">
        <v>10</v>
      </c>
      <c r="D12" s="169" t="s">
        <v>181</v>
      </c>
      <c r="E12" s="170" t="s">
        <v>171</v>
      </c>
      <c r="F12" s="170" t="s">
        <v>179</v>
      </c>
      <c r="G12" s="170" t="s">
        <v>11</v>
      </c>
      <c r="H12" s="170" t="s">
        <v>105</v>
      </c>
      <c r="I12" s="170" t="s">
        <v>174</v>
      </c>
      <c r="J12" s="170" t="s">
        <v>109</v>
      </c>
      <c r="K12" s="170" t="s">
        <v>110</v>
      </c>
      <c r="L12" s="170" t="s">
        <v>111</v>
      </c>
      <c r="M12" s="170" t="s">
        <v>112</v>
      </c>
      <c r="N12" s="170" t="s">
        <v>113</v>
      </c>
      <c r="O12" s="170" t="s">
        <v>117</v>
      </c>
      <c r="P12" s="170" t="s">
        <v>106</v>
      </c>
      <c r="Q12" s="170" t="s">
        <v>183</v>
      </c>
      <c r="R12" s="170" t="s">
        <v>164</v>
      </c>
      <c r="S12" s="170" t="s">
        <v>55</v>
      </c>
      <c r="T12" s="170" t="s">
        <v>12</v>
      </c>
      <c r="U12" s="170" t="s">
        <v>14</v>
      </c>
      <c r="V12" s="170" t="s">
        <v>13</v>
      </c>
      <c r="W12" s="170" t="s">
        <v>132</v>
      </c>
      <c r="X12" s="170" t="s">
        <v>133</v>
      </c>
      <c r="Y12" s="170" t="s">
        <v>15</v>
      </c>
      <c r="Z12" s="170" t="s">
        <v>16</v>
      </c>
      <c r="AA12" s="170" t="s">
        <v>56</v>
      </c>
      <c r="AB12" s="171" t="s">
        <v>155</v>
      </c>
      <c r="AC12" s="171" t="s">
        <v>17</v>
      </c>
      <c r="AD12" s="171" t="s">
        <v>129</v>
      </c>
      <c r="AE12" s="170" t="s">
        <v>121</v>
      </c>
      <c r="AF12" s="170" t="s">
        <v>124</v>
      </c>
      <c r="AG12" s="172" t="s">
        <v>168</v>
      </c>
      <c r="AH12" s="172" t="s">
        <v>175</v>
      </c>
      <c r="AI12" s="200" t="s">
        <v>51</v>
      </c>
      <c r="AJ12" s="205" t="s">
        <v>38</v>
      </c>
      <c r="AK12" s="173" t="s">
        <v>52</v>
      </c>
      <c r="AL12" s="40" t="s">
        <v>215</v>
      </c>
    </row>
    <row r="13" spans="1:38" ht="15.75" customHeight="1" x14ac:dyDescent="0.2">
      <c r="A13" s="174">
        <v>1</v>
      </c>
      <c r="B13" s="175" t="s">
        <v>239</v>
      </c>
      <c r="C13" s="176" t="s">
        <v>59</v>
      </c>
      <c r="D13" s="177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>
        <f>8*6</f>
        <v>48</v>
      </c>
      <c r="T13" s="178"/>
      <c r="U13" s="178"/>
      <c r="V13" s="178"/>
      <c r="W13" s="178">
        <f>2*12</f>
        <v>24</v>
      </c>
      <c r="X13" s="178">
        <f>6*12</f>
        <v>72</v>
      </c>
      <c r="Y13" s="179"/>
      <c r="Z13" s="178"/>
      <c r="AA13" s="178"/>
      <c r="AB13" s="178"/>
      <c r="AC13" s="178"/>
      <c r="AD13" s="178"/>
      <c r="AE13" s="178">
        <f>1*6</f>
        <v>6</v>
      </c>
      <c r="AF13" s="178"/>
      <c r="AG13" s="178"/>
      <c r="AH13" s="180"/>
      <c r="AI13" s="201">
        <f t="shared" ref="AI13:AI76" si="0">SUM(D13:AH13)</f>
        <v>150</v>
      </c>
      <c r="AJ13" s="206">
        <v>0</v>
      </c>
      <c r="AK13" s="210" t="e">
        <f t="shared" ref="AK13:AK76" si="1">+AJ13/D13</f>
        <v>#DIV/0!</v>
      </c>
      <c r="AL13" s="110" t="s">
        <v>216</v>
      </c>
    </row>
    <row r="14" spans="1:38" ht="15.75" customHeight="1" x14ac:dyDescent="0.2">
      <c r="A14" s="181">
        <v>2</v>
      </c>
      <c r="B14" s="182" t="s">
        <v>372</v>
      </c>
      <c r="C14" s="34" t="s">
        <v>60</v>
      </c>
      <c r="D14" s="143">
        <f>1*4</f>
        <v>4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>
        <f>6*6</f>
        <v>36</v>
      </c>
      <c r="T14" s="144"/>
      <c r="U14" s="144">
        <f>1*6</f>
        <v>6</v>
      </c>
      <c r="V14" s="144"/>
      <c r="W14" s="144">
        <f>3*12</f>
        <v>36</v>
      </c>
      <c r="X14" s="144">
        <f>5*12</f>
        <v>60</v>
      </c>
      <c r="Y14" s="142"/>
      <c r="Z14" s="144"/>
      <c r="AA14" s="142"/>
      <c r="AB14" s="144"/>
      <c r="AC14" s="144"/>
      <c r="AD14" s="144"/>
      <c r="AE14" s="144"/>
      <c r="AF14" s="144">
        <f>1*6</f>
        <v>6</v>
      </c>
      <c r="AG14" s="144">
        <f>2</f>
        <v>2</v>
      </c>
      <c r="AH14" s="183"/>
      <c r="AI14" s="201">
        <f t="shared" si="0"/>
        <v>150</v>
      </c>
      <c r="AJ14" s="207">
        <v>10</v>
      </c>
      <c r="AK14" s="211">
        <f t="shared" si="1"/>
        <v>2.5</v>
      </c>
      <c r="AL14" s="110" t="s">
        <v>216</v>
      </c>
    </row>
    <row r="15" spans="1:38" ht="15.75" customHeight="1" x14ac:dyDescent="0.2">
      <c r="A15" s="174">
        <v>3</v>
      </c>
      <c r="B15" s="182" t="s">
        <v>373</v>
      </c>
      <c r="C15" s="34" t="s">
        <v>61</v>
      </c>
      <c r="D15" s="143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406" t="s">
        <v>415</v>
      </c>
      <c r="AD15" s="407"/>
      <c r="AE15" s="407"/>
      <c r="AF15" s="407"/>
      <c r="AG15" s="407"/>
      <c r="AH15" s="407"/>
      <c r="AI15" s="201">
        <f t="shared" si="0"/>
        <v>0</v>
      </c>
      <c r="AJ15" s="207">
        <v>0</v>
      </c>
      <c r="AK15" s="211" t="e">
        <f t="shared" si="1"/>
        <v>#DIV/0!</v>
      </c>
      <c r="AL15" s="110" t="s">
        <v>216</v>
      </c>
    </row>
    <row r="16" spans="1:38" ht="15.75" customHeight="1" x14ac:dyDescent="0.2">
      <c r="A16" s="174">
        <v>4</v>
      </c>
      <c r="B16" s="182" t="s">
        <v>373</v>
      </c>
      <c r="C16" s="34" t="s">
        <v>62</v>
      </c>
      <c r="D16" s="143"/>
      <c r="E16" s="144"/>
      <c r="F16" s="144"/>
      <c r="G16" s="144"/>
      <c r="H16" s="142"/>
      <c r="I16" s="142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>
        <f>7*12</f>
        <v>84</v>
      </c>
      <c r="Y16" s="142"/>
      <c r="Z16" s="144"/>
      <c r="AA16" s="142"/>
      <c r="AB16" s="144"/>
      <c r="AC16" s="142"/>
      <c r="AD16" s="142"/>
      <c r="AE16" s="142"/>
      <c r="AF16" s="142"/>
      <c r="AG16" s="142"/>
      <c r="AH16" s="184"/>
      <c r="AI16" s="201">
        <f t="shared" si="0"/>
        <v>84</v>
      </c>
      <c r="AJ16" s="207">
        <v>0</v>
      </c>
      <c r="AK16" s="211" t="e">
        <f t="shared" si="1"/>
        <v>#DIV/0!</v>
      </c>
      <c r="AL16" s="110" t="s">
        <v>216</v>
      </c>
    </row>
    <row r="17" spans="1:38" ht="15.75" customHeight="1" x14ac:dyDescent="0.2">
      <c r="A17" s="174">
        <v>5</v>
      </c>
      <c r="B17" s="182" t="s">
        <v>373</v>
      </c>
      <c r="C17" s="34" t="s">
        <v>63</v>
      </c>
      <c r="D17" s="143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>
        <f>9*6</f>
        <v>54</v>
      </c>
      <c r="V17" s="144"/>
      <c r="W17" s="144">
        <f>1*12</f>
        <v>12</v>
      </c>
      <c r="X17" s="144">
        <f>7*12</f>
        <v>84</v>
      </c>
      <c r="Y17" s="142"/>
      <c r="Z17" s="144"/>
      <c r="AA17" s="142"/>
      <c r="AB17" s="144"/>
      <c r="AC17" s="142"/>
      <c r="AD17" s="142"/>
      <c r="AE17" s="142"/>
      <c r="AF17" s="142"/>
      <c r="AG17" s="142"/>
      <c r="AH17" s="184"/>
      <c r="AI17" s="201">
        <f t="shared" si="0"/>
        <v>150</v>
      </c>
      <c r="AJ17" s="207">
        <v>0</v>
      </c>
      <c r="AK17" s="211" t="e">
        <f t="shared" si="1"/>
        <v>#DIV/0!</v>
      </c>
      <c r="AL17" s="110" t="s">
        <v>216</v>
      </c>
    </row>
    <row r="18" spans="1:38" ht="15.75" customHeight="1" x14ac:dyDescent="0.2">
      <c r="A18" s="181">
        <v>6</v>
      </c>
      <c r="B18" s="182" t="s">
        <v>373</v>
      </c>
      <c r="C18" s="34" t="s">
        <v>64</v>
      </c>
      <c r="D18" s="143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>
        <f>8*12</f>
        <v>96</v>
      </c>
      <c r="Y18" s="142"/>
      <c r="Z18" s="144"/>
      <c r="AA18" s="142"/>
      <c r="AB18" s="144"/>
      <c r="AC18" s="144"/>
      <c r="AD18" s="144"/>
      <c r="AE18" s="144">
        <f>9*6</f>
        <v>54</v>
      </c>
      <c r="AF18" s="144"/>
      <c r="AG18" s="144"/>
      <c r="AH18" s="183"/>
      <c r="AI18" s="201">
        <f t="shared" si="0"/>
        <v>150</v>
      </c>
      <c r="AJ18" s="207">
        <v>0</v>
      </c>
      <c r="AK18" s="211" t="e">
        <f t="shared" si="1"/>
        <v>#DIV/0!</v>
      </c>
      <c r="AL18" s="110" t="s">
        <v>216</v>
      </c>
    </row>
    <row r="19" spans="1:38" ht="15.75" customHeight="1" x14ac:dyDescent="0.2">
      <c r="A19" s="174">
        <v>7</v>
      </c>
      <c r="B19" s="182" t="s">
        <v>240</v>
      </c>
      <c r="C19" s="34" t="s">
        <v>65</v>
      </c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>
        <f>9*6</f>
        <v>54</v>
      </c>
      <c r="V19" s="144"/>
      <c r="W19" s="144">
        <f>2*12</f>
        <v>24</v>
      </c>
      <c r="X19" s="144">
        <f>6*12</f>
        <v>72</v>
      </c>
      <c r="Y19" s="142"/>
      <c r="Z19" s="144"/>
      <c r="AA19" s="142"/>
      <c r="AB19" s="144"/>
      <c r="AC19" s="144"/>
      <c r="AD19" s="144"/>
      <c r="AE19" s="144"/>
      <c r="AF19" s="144"/>
      <c r="AG19" s="144"/>
      <c r="AH19" s="183"/>
      <c r="AI19" s="201">
        <f t="shared" si="0"/>
        <v>150</v>
      </c>
      <c r="AJ19" s="207">
        <v>0</v>
      </c>
      <c r="AK19" s="211" t="e">
        <f t="shared" si="1"/>
        <v>#DIV/0!</v>
      </c>
      <c r="AL19" s="110" t="s">
        <v>216</v>
      </c>
    </row>
    <row r="20" spans="1:38" ht="15.75" customHeight="1" x14ac:dyDescent="0.2">
      <c r="A20" s="174">
        <v>8</v>
      </c>
      <c r="B20" s="182" t="s">
        <v>240</v>
      </c>
      <c r="C20" s="34" t="s">
        <v>66</v>
      </c>
      <c r="D20" s="143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>
        <f>9*6</f>
        <v>54</v>
      </c>
      <c r="V20" s="144"/>
      <c r="W20" s="144">
        <f>1*12</f>
        <v>12</v>
      </c>
      <c r="X20" s="144">
        <f>7*12</f>
        <v>84</v>
      </c>
      <c r="Y20" s="142"/>
      <c r="Z20" s="144"/>
      <c r="AA20" s="142"/>
      <c r="AB20" s="144"/>
      <c r="AC20" s="142"/>
      <c r="AD20" s="142"/>
      <c r="AE20" s="142"/>
      <c r="AF20" s="142"/>
      <c r="AG20" s="142"/>
      <c r="AH20" s="184"/>
      <c r="AI20" s="201">
        <f t="shared" si="0"/>
        <v>150</v>
      </c>
      <c r="AJ20" s="207">
        <v>0</v>
      </c>
      <c r="AK20" s="211" t="e">
        <f t="shared" si="1"/>
        <v>#DIV/0!</v>
      </c>
      <c r="AL20" s="110" t="s">
        <v>216</v>
      </c>
    </row>
    <row r="21" spans="1:38" ht="15.75" customHeight="1" x14ac:dyDescent="0.2">
      <c r="A21" s="174">
        <v>9</v>
      </c>
      <c r="B21" s="182" t="s">
        <v>240</v>
      </c>
      <c r="C21" s="34" t="s">
        <v>67</v>
      </c>
      <c r="D21" s="143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>
        <f>9*6</f>
        <v>54</v>
      </c>
      <c r="V21" s="144"/>
      <c r="W21" s="144">
        <f>4*12</f>
        <v>48</v>
      </c>
      <c r="X21" s="144">
        <f>4*12</f>
        <v>48</v>
      </c>
      <c r="Y21" s="144"/>
      <c r="Z21" s="144"/>
      <c r="AA21" s="144"/>
      <c r="AB21" s="144"/>
      <c r="AC21" s="144"/>
      <c r="AD21" s="144"/>
      <c r="AE21" s="144"/>
      <c r="AF21" s="144"/>
      <c r="AG21" s="144"/>
      <c r="AH21" s="183"/>
      <c r="AI21" s="201">
        <f t="shared" si="0"/>
        <v>150</v>
      </c>
      <c r="AJ21" s="207">
        <v>0</v>
      </c>
      <c r="AK21" s="211" t="e">
        <f t="shared" si="1"/>
        <v>#DIV/0!</v>
      </c>
      <c r="AL21" s="110" t="s">
        <v>216</v>
      </c>
    </row>
    <row r="22" spans="1:38" ht="15.75" customHeight="1" x14ac:dyDescent="0.2">
      <c r="A22" s="181">
        <v>10</v>
      </c>
      <c r="B22" s="182" t="s">
        <v>240</v>
      </c>
      <c r="C22" s="34" t="s">
        <v>68</v>
      </c>
      <c r="D22" s="143">
        <f>8*4</f>
        <v>32</v>
      </c>
      <c r="E22" s="144"/>
      <c r="F22" s="144"/>
      <c r="G22" s="144">
        <f>6*4</f>
        <v>24</v>
      </c>
      <c r="H22" s="144"/>
      <c r="I22" s="144"/>
      <c r="J22" s="144"/>
      <c r="K22" s="185"/>
      <c r="L22" s="144"/>
      <c r="M22" s="144"/>
      <c r="N22" s="144"/>
      <c r="O22" s="144"/>
      <c r="P22" s="144"/>
      <c r="Q22" s="144"/>
      <c r="R22" s="144"/>
      <c r="S22" s="185"/>
      <c r="T22" s="144"/>
      <c r="U22" s="144">
        <f>3*6</f>
        <v>18</v>
      </c>
      <c r="V22" s="144"/>
      <c r="W22" s="144">
        <f>1*12</f>
        <v>12</v>
      </c>
      <c r="X22" s="144">
        <f>3*12</f>
        <v>36</v>
      </c>
      <c r="Y22" s="142"/>
      <c r="Z22" s="144"/>
      <c r="AA22" s="142"/>
      <c r="AB22" s="144"/>
      <c r="AC22" s="144"/>
      <c r="AD22" s="144"/>
      <c r="AE22" s="144"/>
      <c r="AF22" s="144"/>
      <c r="AG22" s="144">
        <f>28</f>
        <v>28</v>
      </c>
      <c r="AH22" s="183"/>
      <c r="AI22" s="201">
        <f t="shared" si="0"/>
        <v>150</v>
      </c>
      <c r="AJ22" s="207">
        <v>81</v>
      </c>
      <c r="AK22" s="211">
        <f t="shared" si="1"/>
        <v>2.53125</v>
      </c>
      <c r="AL22" s="110" t="s">
        <v>216</v>
      </c>
    </row>
    <row r="23" spans="1:38" ht="15.75" customHeight="1" x14ac:dyDescent="0.2">
      <c r="A23" s="174">
        <v>11</v>
      </c>
      <c r="B23" s="182" t="s">
        <v>239</v>
      </c>
      <c r="C23" s="34" t="s">
        <v>232</v>
      </c>
      <c r="D23" s="143"/>
      <c r="E23" s="144"/>
      <c r="F23" s="144"/>
      <c r="G23" s="144"/>
      <c r="H23" s="144"/>
      <c r="I23" s="144"/>
      <c r="J23" s="144"/>
      <c r="K23" s="185"/>
      <c r="L23" s="144"/>
      <c r="M23" s="144"/>
      <c r="N23" s="144"/>
      <c r="O23" s="144"/>
      <c r="P23" s="144"/>
      <c r="Q23" s="144"/>
      <c r="R23" s="144"/>
      <c r="S23" s="185"/>
      <c r="T23" s="144"/>
      <c r="U23" s="144">
        <f>1*6</f>
        <v>6</v>
      </c>
      <c r="V23" s="144"/>
      <c r="W23" s="144"/>
      <c r="X23" s="144"/>
      <c r="Y23" s="142"/>
      <c r="Z23" s="144"/>
      <c r="AA23" s="142"/>
      <c r="AB23" s="144"/>
      <c r="AC23" s="406" t="s">
        <v>416</v>
      </c>
      <c r="AD23" s="407"/>
      <c r="AE23" s="407"/>
      <c r="AF23" s="407"/>
      <c r="AG23" s="407"/>
      <c r="AH23" s="407"/>
      <c r="AI23" s="201">
        <f t="shared" si="0"/>
        <v>6</v>
      </c>
      <c r="AJ23" s="207"/>
      <c r="AK23" s="211" t="e">
        <f t="shared" si="1"/>
        <v>#DIV/0!</v>
      </c>
      <c r="AL23" s="110" t="s">
        <v>216</v>
      </c>
    </row>
    <row r="24" spans="1:38" ht="15.75" customHeight="1" x14ac:dyDescent="0.2">
      <c r="A24" s="174">
        <v>12</v>
      </c>
      <c r="B24" s="182" t="s">
        <v>287</v>
      </c>
      <c r="C24" s="34" t="s">
        <v>69</v>
      </c>
      <c r="D24" s="143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>
        <f>4*6</f>
        <v>24</v>
      </c>
      <c r="V24" s="144"/>
      <c r="W24" s="144">
        <f>1*12</f>
        <v>12</v>
      </c>
      <c r="X24" s="144">
        <f>3*12</f>
        <v>36</v>
      </c>
      <c r="Y24" s="142"/>
      <c r="Z24" s="144"/>
      <c r="AA24" s="142"/>
      <c r="AB24" s="406" t="s">
        <v>417</v>
      </c>
      <c r="AC24" s="407"/>
      <c r="AD24" s="407"/>
      <c r="AE24" s="407"/>
      <c r="AF24" s="407"/>
      <c r="AG24" s="407"/>
      <c r="AH24" s="407"/>
      <c r="AI24" s="201">
        <f t="shared" si="0"/>
        <v>72</v>
      </c>
      <c r="AJ24" s="207">
        <v>0</v>
      </c>
      <c r="AK24" s="211" t="e">
        <f t="shared" si="1"/>
        <v>#DIV/0!</v>
      </c>
      <c r="AL24" s="110" t="s">
        <v>216</v>
      </c>
    </row>
    <row r="25" spans="1:38" ht="15.75" customHeight="1" x14ac:dyDescent="0.2">
      <c r="A25" s="174">
        <v>13</v>
      </c>
      <c r="B25" s="182" t="s">
        <v>287</v>
      </c>
      <c r="C25" s="34" t="s">
        <v>70</v>
      </c>
      <c r="D25" s="143"/>
      <c r="E25" s="144"/>
      <c r="F25" s="144">
        <v>4</v>
      </c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>
        <f>8*6</f>
        <v>48</v>
      </c>
      <c r="V25" s="144"/>
      <c r="W25" s="144">
        <f>2*12</f>
        <v>24</v>
      </c>
      <c r="X25" s="144">
        <f>6*12</f>
        <v>72</v>
      </c>
      <c r="Y25" s="142"/>
      <c r="Z25" s="144"/>
      <c r="AA25" s="142"/>
      <c r="AB25" s="144"/>
      <c r="AC25" s="142"/>
      <c r="AD25" s="142"/>
      <c r="AE25" s="142"/>
      <c r="AF25" s="142"/>
      <c r="AG25" s="142">
        <f>2</f>
        <v>2</v>
      </c>
      <c r="AH25" s="184"/>
      <c r="AI25" s="201">
        <f t="shared" si="0"/>
        <v>150</v>
      </c>
      <c r="AJ25" s="207">
        <v>0</v>
      </c>
      <c r="AK25" s="211" t="e">
        <f t="shared" si="1"/>
        <v>#DIV/0!</v>
      </c>
      <c r="AL25" s="110" t="s">
        <v>216</v>
      </c>
    </row>
    <row r="26" spans="1:38" ht="15.75" customHeight="1" x14ac:dyDescent="0.2">
      <c r="A26" s="181">
        <v>14</v>
      </c>
      <c r="B26" s="182" t="s">
        <v>287</v>
      </c>
      <c r="C26" s="34" t="s">
        <v>71</v>
      </c>
      <c r="D26" s="143"/>
      <c r="E26" s="144"/>
      <c r="F26" s="144">
        <v>4</v>
      </c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>
        <f>8*6</f>
        <v>48</v>
      </c>
      <c r="V26" s="144"/>
      <c r="W26" s="144">
        <f>2*12</f>
        <v>24</v>
      </c>
      <c r="X26" s="144">
        <f>6*12</f>
        <v>72</v>
      </c>
      <c r="Y26" s="142"/>
      <c r="Z26" s="144"/>
      <c r="AA26" s="142"/>
      <c r="AB26" s="144"/>
      <c r="AC26" s="142"/>
      <c r="AD26" s="142"/>
      <c r="AE26" s="142"/>
      <c r="AF26" s="142"/>
      <c r="AG26" s="142">
        <f>2</f>
        <v>2</v>
      </c>
      <c r="AH26" s="184"/>
      <c r="AI26" s="201">
        <f t="shared" si="0"/>
        <v>150</v>
      </c>
      <c r="AJ26" s="207">
        <v>2</v>
      </c>
      <c r="AK26" s="211" t="e">
        <f t="shared" si="1"/>
        <v>#DIV/0!</v>
      </c>
      <c r="AL26" s="110" t="s">
        <v>216</v>
      </c>
    </row>
    <row r="27" spans="1:38" ht="15.75" customHeight="1" x14ac:dyDescent="0.2">
      <c r="A27" s="174">
        <v>15</v>
      </c>
      <c r="B27" s="182" t="s">
        <v>287</v>
      </c>
      <c r="C27" s="34" t="s">
        <v>72</v>
      </c>
      <c r="D27" s="143"/>
      <c r="E27" s="144"/>
      <c r="F27" s="144">
        <v>8</v>
      </c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>
        <f>7*6</f>
        <v>42</v>
      </c>
      <c r="V27" s="144"/>
      <c r="W27" s="144">
        <f>2*12</f>
        <v>24</v>
      </c>
      <c r="X27" s="144">
        <f>6*12</f>
        <v>72</v>
      </c>
      <c r="Y27" s="142"/>
      <c r="Z27" s="144"/>
      <c r="AA27" s="142"/>
      <c r="AB27" s="144"/>
      <c r="AC27" s="142"/>
      <c r="AD27" s="142"/>
      <c r="AE27" s="142"/>
      <c r="AF27" s="142"/>
      <c r="AG27" s="142">
        <f>4</f>
        <v>4</v>
      </c>
      <c r="AH27" s="184"/>
      <c r="AI27" s="201">
        <f t="shared" si="0"/>
        <v>150</v>
      </c>
      <c r="AJ27" s="207">
        <v>3</v>
      </c>
      <c r="AK27" s="211" t="e">
        <f t="shared" si="1"/>
        <v>#DIV/0!</v>
      </c>
      <c r="AL27" s="110" t="s">
        <v>216</v>
      </c>
    </row>
    <row r="28" spans="1:38" ht="15.75" customHeight="1" x14ac:dyDescent="0.2">
      <c r="A28" s="174">
        <v>16</v>
      </c>
      <c r="B28" s="182" t="s">
        <v>241</v>
      </c>
      <c r="C28" s="34" t="s">
        <v>73</v>
      </c>
      <c r="D28" s="143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>
        <f>9*6</f>
        <v>54</v>
      </c>
      <c r="V28" s="144"/>
      <c r="W28" s="144">
        <f>1*12</f>
        <v>12</v>
      </c>
      <c r="X28" s="144">
        <f>7*12</f>
        <v>84</v>
      </c>
      <c r="Y28" s="144"/>
      <c r="Z28" s="144"/>
      <c r="AA28" s="144"/>
      <c r="AB28" s="144"/>
      <c r="AC28" s="144"/>
      <c r="AD28" s="144"/>
      <c r="AE28" s="144"/>
      <c r="AF28" s="144"/>
      <c r="AG28" s="144"/>
      <c r="AH28" s="183"/>
      <c r="AI28" s="201">
        <f t="shared" si="0"/>
        <v>150</v>
      </c>
      <c r="AJ28" s="207">
        <v>0</v>
      </c>
      <c r="AK28" s="211" t="e">
        <f t="shared" si="1"/>
        <v>#DIV/0!</v>
      </c>
      <c r="AL28" s="110" t="s">
        <v>216</v>
      </c>
    </row>
    <row r="29" spans="1:38" ht="15.75" customHeight="1" x14ac:dyDescent="0.2">
      <c r="A29" s="174">
        <v>17</v>
      </c>
      <c r="B29" s="182" t="s">
        <v>241</v>
      </c>
      <c r="C29" s="34" t="s">
        <v>74</v>
      </c>
      <c r="D29" s="143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>
        <f>5*6</f>
        <v>30</v>
      </c>
      <c r="V29" s="144"/>
      <c r="W29" s="144">
        <f>1*12</f>
        <v>12</v>
      </c>
      <c r="X29" s="144">
        <f>9*12</f>
        <v>108</v>
      </c>
      <c r="Y29" s="144"/>
      <c r="Z29" s="144"/>
      <c r="AA29" s="144"/>
      <c r="AB29" s="144"/>
      <c r="AC29" s="144"/>
      <c r="AD29" s="144"/>
      <c r="AE29" s="144"/>
      <c r="AF29" s="144"/>
      <c r="AG29" s="144"/>
      <c r="AH29" s="183"/>
      <c r="AI29" s="201">
        <f t="shared" si="0"/>
        <v>150</v>
      </c>
      <c r="AJ29" s="207">
        <v>0</v>
      </c>
      <c r="AK29" s="211" t="e">
        <f t="shared" si="1"/>
        <v>#DIV/0!</v>
      </c>
      <c r="AL29" s="110" t="s">
        <v>216</v>
      </c>
    </row>
    <row r="30" spans="1:38" ht="15.75" customHeight="1" x14ac:dyDescent="0.2">
      <c r="A30" s="181">
        <v>18</v>
      </c>
      <c r="B30" s="182" t="s">
        <v>373</v>
      </c>
      <c r="C30" s="34" t="s">
        <v>75</v>
      </c>
      <c r="D30" s="143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2"/>
      <c r="Z30" s="144"/>
      <c r="AA30" s="142"/>
      <c r="AB30" s="144"/>
      <c r="AC30" s="406" t="s">
        <v>418</v>
      </c>
      <c r="AD30" s="407"/>
      <c r="AE30" s="407"/>
      <c r="AF30" s="407"/>
      <c r="AG30" s="407"/>
      <c r="AH30" s="407"/>
      <c r="AI30" s="201">
        <f t="shared" si="0"/>
        <v>0</v>
      </c>
      <c r="AJ30" s="207">
        <v>0</v>
      </c>
      <c r="AK30" s="211" t="e">
        <f t="shared" si="1"/>
        <v>#DIV/0!</v>
      </c>
      <c r="AL30" s="110" t="s">
        <v>216</v>
      </c>
    </row>
    <row r="31" spans="1:38" ht="15.75" customHeight="1" x14ac:dyDescent="0.2">
      <c r="A31" s="174">
        <v>19</v>
      </c>
      <c r="B31" s="182" t="s">
        <v>373</v>
      </c>
      <c r="C31" s="186" t="s">
        <v>76</v>
      </c>
      <c r="D31" s="143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>
        <f>9*6</f>
        <v>54</v>
      </c>
      <c r="V31" s="144"/>
      <c r="W31" s="144">
        <f>3*12</f>
        <v>36</v>
      </c>
      <c r="X31" s="144">
        <f>5*12</f>
        <v>60</v>
      </c>
      <c r="Y31" s="142"/>
      <c r="Z31" s="144"/>
      <c r="AA31" s="142"/>
      <c r="AB31" s="144"/>
      <c r="AC31" s="144"/>
      <c r="AD31" s="144"/>
      <c r="AE31" s="144"/>
      <c r="AF31" s="144"/>
      <c r="AG31" s="144"/>
      <c r="AH31" s="183"/>
      <c r="AI31" s="201">
        <f t="shared" si="0"/>
        <v>150</v>
      </c>
      <c r="AJ31" s="207">
        <v>0</v>
      </c>
      <c r="AK31" s="211" t="e">
        <f t="shared" si="1"/>
        <v>#DIV/0!</v>
      </c>
      <c r="AL31" s="110" t="s">
        <v>216</v>
      </c>
    </row>
    <row r="32" spans="1:38" ht="15.75" customHeight="1" x14ac:dyDescent="0.2">
      <c r="A32" s="174">
        <v>20</v>
      </c>
      <c r="B32" s="182" t="s">
        <v>240</v>
      </c>
      <c r="C32" s="34" t="s">
        <v>77</v>
      </c>
      <c r="D32" s="143"/>
      <c r="E32" s="144"/>
      <c r="F32" s="144"/>
      <c r="G32" s="144">
        <f>2*4</f>
        <v>8</v>
      </c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>
        <f>7*6</f>
        <v>42</v>
      </c>
      <c r="S32" s="144"/>
      <c r="T32" s="144"/>
      <c r="U32" s="144"/>
      <c r="V32" s="144"/>
      <c r="W32" s="144"/>
      <c r="X32" s="144">
        <f>8*12</f>
        <v>96</v>
      </c>
      <c r="Y32" s="142"/>
      <c r="Z32" s="144"/>
      <c r="AA32" s="142"/>
      <c r="AB32" s="144"/>
      <c r="AC32" s="142"/>
      <c r="AD32" s="142"/>
      <c r="AE32" s="142"/>
      <c r="AF32" s="142"/>
      <c r="AG32" s="142">
        <f>4</f>
        <v>4</v>
      </c>
      <c r="AH32" s="184"/>
      <c r="AI32" s="201">
        <f t="shared" si="0"/>
        <v>150</v>
      </c>
      <c r="AJ32" s="207">
        <v>0</v>
      </c>
      <c r="AK32" s="211" t="e">
        <f t="shared" si="1"/>
        <v>#DIV/0!</v>
      </c>
      <c r="AL32" s="110" t="s">
        <v>216</v>
      </c>
    </row>
    <row r="33" spans="1:38" ht="15.75" customHeight="1" x14ac:dyDescent="0.2">
      <c r="A33" s="174">
        <v>21</v>
      </c>
      <c r="B33" s="182" t="s">
        <v>240</v>
      </c>
      <c r="C33" s="34" t="s">
        <v>78</v>
      </c>
      <c r="D33" s="143">
        <f>4*4</f>
        <v>16</v>
      </c>
      <c r="E33" s="144"/>
      <c r="F33" s="144"/>
      <c r="G33" s="144">
        <f>4*4</f>
        <v>16</v>
      </c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>
        <f>5*6</f>
        <v>30</v>
      </c>
      <c r="V33" s="144"/>
      <c r="W33" s="144"/>
      <c r="X33" s="144">
        <f>6*12</f>
        <v>72</v>
      </c>
      <c r="Y33" s="142"/>
      <c r="Z33" s="144"/>
      <c r="AA33" s="142"/>
      <c r="AB33" s="144"/>
      <c r="AC33" s="142"/>
      <c r="AD33" s="142"/>
      <c r="AE33" s="142"/>
      <c r="AF33" s="142"/>
      <c r="AG33" s="142">
        <f>16</f>
        <v>16</v>
      </c>
      <c r="AH33" s="184"/>
      <c r="AI33" s="201">
        <f t="shared" si="0"/>
        <v>150</v>
      </c>
      <c r="AJ33" s="207">
        <v>39</v>
      </c>
      <c r="AK33" s="211">
        <f t="shared" si="1"/>
        <v>2.4375</v>
      </c>
      <c r="AL33" s="110" t="s">
        <v>216</v>
      </c>
    </row>
    <row r="34" spans="1:38" ht="15.75" customHeight="1" x14ac:dyDescent="0.2">
      <c r="A34" s="181">
        <v>22</v>
      </c>
      <c r="B34" s="182" t="s">
        <v>240</v>
      </c>
      <c r="C34" s="34" t="s">
        <v>79</v>
      </c>
      <c r="D34" s="143">
        <f>5*4</f>
        <v>20</v>
      </c>
      <c r="E34" s="144"/>
      <c r="F34" s="144"/>
      <c r="G34" s="144">
        <f>4*4</f>
        <v>16</v>
      </c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>
        <f>6*6</f>
        <v>36</v>
      </c>
      <c r="V34" s="144"/>
      <c r="W34" s="144">
        <f>2*12</f>
        <v>24</v>
      </c>
      <c r="X34" s="144">
        <f>3*12</f>
        <v>36</v>
      </c>
      <c r="Y34" s="142"/>
      <c r="Z34" s="144"/>
      <c r="AA34" s="142"/>
      <c r="AB34" s="144"/>
      <c r="AC34" s="142"/>
      <c r="AD34" s="142"/>
      <c r="AE34" s="142"/>
      <c r="AF34" s="142"/>
      <c r="AG34" s="142">
        <f>18</f>
        <v>18</v>
      </c>
      <c r="AH34" s="184"/>
      <c r="AI34" s="201">
        <f t="shared" si="0"/>
        <v>150</v>
      </c>
      <c r="AJ34" s="207">
        <v>51</v>
      </c>
      <c r="AK34" s="211">
        <f t="shared" si="1"/>
        <v>2.5499999999999998</v>
      </c>
      <c r="AL34" s="110" t="s">
        <v>216</v>
      </c>
    </row>
    <row r="35" spans="1:38" ht="15.75" customHeight="1" x14ac:dyDescent="0.2">
      <c r="A35" s="174">
        <v>23</v>
      </c>
      <c r="B35" s="182" t="s">
        <v>373</v>
      </c>
      <c r="C35" s="34" t="s">
        <v>80</v>
      </c>
      <c r="D35" s="143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2"/>
      <c r="S35" s="144"/>
      <c r="T35" s="144"/>
      <c r="U35" s="144">
        <f>9*6</f>
        <v>54</v>
      </c>
      <c r="V35" s="144"/>
      <c r="W35" s="144">
        <f>3*12</f>
        <v>36</v>
      </c>
      <c r="X35" s="144">
        <f>5*12</f>
        <v>60</v>
      </c>
      <c r="Y35" s="142"/>
      <c r="Z35" s="142"/>
      <c r="AA35" s="142"/>
      <c r="AB35" s="142"/>
      <c r="AC35" s="142"/>
      <c r="AD35" s="142"/>
      <c r="AE35" s="142"/>
      <c r="AF35" s="142"/>
      <c r="AG35" s="142"/>
      <c r="AH35" s="184"/>
      <c r="AI35" s="201">
        <f t="shared" si="0"/>
        <v>150</v>
      </c>
      <c r="AJ35" s="207">
        <v>0</v>
      </c>
      <c r="AK35" s="211" t="e">
        <f t="shared" si="1"/>
        <v>#DIV/0!</v>
      </c>
      <c r="AL35" s="110" t="s">
        <v>216</v>
      </c>
    </row>
    <row r="36" spans="1:38" ht="15.75" customHeight="1" x14ac:dyDescent="0.2">
      <c r="A36" s="174">
        <v>24</v>
      </c>
      <c r="B36" s="182" t="s">
        <v>373</v>
      </c>
      <c r="C36" s="34" t="s">
        <v>81</v>
      </c>
      <c r="D36" s="143">
        <f>4*4</f>
        <v>16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>
        <f>7*12</f>
        <v>84</v>
      </c>
      <c r="X36" s="144"/>
      <c r="Y36" s="142"/>
      <c r="Z36" s="144"/>
      <c r="AA36" s="144"/>
      <c r="AB36" s="144"/>
      <c r="AC36" s="144"/>
      <c r="AD36" s="144"/>
      <c r="AE36" s="142">
        <f>8*6</f>
        <v>48</v>
      </c>
      <c r="AF36" s="142"/>
      <c r="AG36" s="142">
        <f>2</f>
        <v>2</v>
      </c>
      <c r="AH36" s="184"/>
      <c r="AI36" s="201">
        <f t="shared" si="0"/>
        <v>150</v>
      </c>
      <c r="AJ36" s="207">
        <v>27</v>
      </c>
      <c r="AK36" s="211">
        <f t="shared" si="1"/>
        <v>1.6875</v>
      </c>
      <c r="AL36" s="110" t="s">
        <v>216</v>
      </c>
    </row>
    <row r="37" spans="1:38" ht="15.75" customHeight="1" x14ac:dyDescent="0.2">
      <c r="A37" s="174">
        <v>25</v>
      </c>
      <c r="B37" s="182" t="s">
        <v>241</v>
      </c>
      <c r="C37" s="34" t="s">
        <v>82</v>
      </c>
      <c r="D37" s="143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>
        <f>3*6</f>
        <v>18</v>
      </c>
      <c r="T37" s="144"/>
      <c r="U37" s="144">
        <f>4*6</f>
        <v>24</v>
      </c>
      <c r="V37" s="144"/>
      <c r="W37" s="144"/>
      <c r="X37" s="144">
        <f>9*12</f>
        <v>108</v>
      </c>
      <c r="Y37" s="142"/>
      <c r="Z37" s="144"/>
      <c r="AA37" s="142"/>
      <c r="AB37" s="144"/>
      <c r="AC37" s="144"/>
      <c r="AD37" s="144"/>
      <c r="AE37" s="144"/>
      <c r="AF37" s="144"/>
      <c r="AG37" s="144"/>
      <c r="AH37" s="183"/>
      <c r="AI37" s="201">
        <f t="shared" si="0"/>
        <v>150</v>
      </c>
      <c r="AJ37" s="207">
        <v>5</v>
      </c>
      <c r="AK37" s="211" t="e">
        <f t="shared" si="1"/>
        <v>#DIV/0!</v>
      </c>
      <c r="AL37" s="110" t="s">
        <v>216</v>
      </c>
    </row>
    <row r="38" spans="1:38" ht="15.75" customHeight="1" x14ac:dyDescent="0.2">
      <c r="A38" s="181">
        <v>26</v>
      </c>
      <c r="B38" s="182" t="s">
        <v>241</v>
      </c>
      <c r="C38" s="34" t="s">
        <v>83</v>
      </c>
      <c r="D38" s="143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>
        <f>1*6</f>
        <v>6</v>
      </c>
      <c r="T38" s="144"/>
      <c r="U38" s="144">
        <f>16*6</f>
        <v>96</v>
      </c>
      <c r="V38" s="144"/>
      <c r="W38" s="144"/>
      <c r="X38" s="144">
        <f>4*12</f>
        <v>48</v>
      </c>
      <c r="Y38" s="142"/>
      <c r="Z38" s="144"/>
      <c r="AA38" s="142"/>
      <c r="AB38" s="144"/>
      <c r="AC38" s="144"/>
      <c r="AD38" s="144"/>
      <c r="AE38" s="144"/>
      <c r="AF38" s="144"/>
      <c r="AG38" s="144"/>
      <c r="AH38" s="183"/>
      <c r="AI38" s="201">
        <f t="shared" si="0"/>
        <v>150</v>
      </c>
      <c r="AJ38" s="207">
        <v>1</v>
      </c>
      <c r="AK38" s="211" t="e">
        <f t="shared" si="1"/>
        <v>#DIV/0!</v>
      </c>
      <c r="AL38" s="110" t="s">
        <v>216</v>
      </c>
    </row>
    <row r="39" spans="1:38" ht="15.75" customHeight="1" x14ac:dyDescent="0.2">
      <c r="A39" s="174">
        <v>27</v>
      </c>
      <c r="B39" s="182" t="s">
        <v>242</v>
      </c>
      <c r="C39" s="34" t="s">
        <v>84</v>
      </c>
      <c r="D39" s="143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>
        <f>4*6</f>
        <v>24</v>
      </c>
      <c r="T39" s="144"/>
      <c r="U39" s="144"/>
      <c r="V39" s="144"/>
      <c r="W39" s="144"/>
      <c r="X39" s="144">
        <f>10*12</f>
        <v>120</v>
      </c>
      <c r="Y39" s="142"/>
      <c r="Z39" s="144"/>
      <c r="AA39" s="144"/>
      <c r="AB39" s="144"/>
      <c r="AC39" s="144"/>
      <c r="AD39" s="144"/>
      <c r="AE39" s="144"/>
      <c r="AF39" s="144">
        <f>1*6</f>
        <v>6</v>
      </c>
      <c r="AG39" s="144"/>
      <c r="AH39" s="183"/>
      <c r="AI39" s="201">
        <f t="shared" si="0"/>
        <v>150</v>
      </c>
      <c r="AJ39" s="207">
        <v>0</v>
      </c>
      <c r="AK39" s="211" t="e">
        <f t="shared" si="1"/>
        <v>#DIV/0!</v>
      </c>
      <c r="AL39" s="110" t="s">
        <v>216</v>
      </c>
    </row>
    <row r="40" spans="1:38" ht="15.75" customHeight="1" x14ac:dyDescent="0.2">
      <c r="A40" s="174">
        <v>28</v>
      </c>
      <c r="B40" s="182" t="s">
        <v>242</v>
      </c>
      <c r="C40" s="34" t="s">
        <v>85</v>
      </c>
      <c r="D40" s="143">
        <f>5*4</f>
        <v>20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>
        <f>10*12</f>
        <v>120</v>
      </c>
      <c r="Y40" s="142"/>
      <c r="Z40" s="144"/>
      <c r="AA40" s="142"/>
      <c r="AB40" s="144"/>
      <c r="AC40" s="142"/>
      <c r="AD40" s="142"/>
      <c r="AE40" s="142"/>
      <c r="AF40" s="142"/>
      <c r="AG40" s="142">
        <f>10</f>
        <v>10</v>
      </c>
      <c r="AH40" s="184"/>
      <c r="AI40" s="201">
        <f t="shared" si="0"/>
        <v>150</v>
      </c>
      <c r="AJ40" s="207">
        <v>71</v>
      </c>
      <c r="AK40" s="211">
        <f t="shared" si="1"/>
        <v>3.55</v>
      </c>
      <c r="AL40" s="110" t="s">
        <v>216</v>
      </c>
    </row>
    <row r="41" spans="1:38" ht="15.75" customHeight="1" x14ac:dyDescent="0.2">
      <c r="A41" s="174">
        <v>29</v>
      </c>
      <c r="B41" s="182" t="s">
        <v>242</v>
      </c>
      <c r="C41" s="34" t="s">
        <v>86</v>
      </c>
      <c r="D41" s="143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>
        <f>1*6</f>
        <v>6</v>
      </c>
      <c r="U41" s="144"/>
      <c r="V41" s="144"/>
      <c r="W41" s="144">
        <f>6*12</f>
        <v>72</v>
      </c>
      <c r="X41" s="144">
        <f>6*12</f>
        <v>72</v>
      </c>
      <c r="Y41" s="142"/>
      <c r="Z41" s="144"/>
      <c r="AA41" s="142"/>
      <c r="AB41" s="144"/>
      <c r="AC41" s="144"/>
      <c r="AD41" s="142"/>
      <c r="AE41" s="142"/>
      <c r="AF41" s="142"/>
      <c r="AG41" s="142"/>
      <c r="AH41" s="184"/>
      <c r="AI41" s="201">
        <f t="shared" si="0"/>
        <v>150</v>
      </c>
      <c r="AJ41" s="207">
        <v>0</v>
      </c>
      <c r="AK41" s="211" t="e">
        <f t="shared" si="1"/>
        <v>#DIV/0!</v>
      </c>
      <c r="AL41" s="110" t="s">
        <v>216</v>
      </c>
    </row>
    <row r="42" spans="1:38" ht="15.75" customHeight="1" x14ac:dyDescent="0.2">
      <c r="A42" s="181">
        <v>30</v>
      </c>
      <c r="B42" s="182" t="s">
        <v>242</v>
      </c>
      <c r="C42" s="34" t="s">
        <v>281</v>
      </c>
      <c r="D42" s="143">
        <f>3*4</f>
        <v>12</v>
      </c>
      <c r="E42" s="144"/>
      <c r="F42" s="144"/>
      <c r="G42" s="144"/>
      <c r="H42" s="144"/>
      <c r="I42" s="144"/>
      <c r="J42" s="144">
        <f>2*4</f>
        <v>8</v>
      </c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>
        <f>6*12</f>
        <v>72</v>
      </c>
      <c r="X42" s="144">
        <f>4*12</f>
        <v>48</v>
      </c>
      <c r="Y42" s="142"/>
      <c r="Z42" s="144"/>
      <c r="AA42" s="142"/>
      <c r="AB42" s="144"/>
      <c r="AC42" s="144"/>
      <c r="AD42" s="142"/>
      <c r="AE42" s="142"/>
      <c r="AF42" s="142"/>
      <c r="AG42" s="142">
        <f>10</f>
        <v>10</v>
      </c>
      <c r="AH42" s="184"/>
      <c r="AI42" s="201">
        <f t="shared" si="0"/>
        <v>150</v>
      </c>
      <c r="AJ42" s="207">
        <v>67</v>
      </c>
      <c r="AK42" s="211">
        <f t="shared" si="1"/>
        <v>5.583333333333333</v>
      </c>
      <c r="AL42" s="110" t="s">
        <v>216</v>
      </c>
    </row>
    <row r="43" spans="1:38" ht="15.75" customHeight="1" x14ac:dyDescent="0.2">
      <c r="A43" s="174">
        <v>31</v>
      </c>
      <c r="B43" s="182" t="s">
        <v>419</v>
      </c>
      <c r="C43" s="34" t="s">
        <v>189</v>
      </c>
      <c r="D43" s="143">
        <f>13*4</f>
        <v>52</v>
      </c>
      <c r="E43" s="144"/>
      <c r="F43" s="144"/>
      <c r="G43" s="144">
        <f>6*4</f>
        <v>24</v>
      </c>
      <c r="H43" s="144"/>
      <c r="I43" s="144"/>
      <c r="J43" s="144"/>
      <c r="K43" s="144"/>
      <c r="L43" s="144">
        <f>9*4</f>
        <v>36</v>
      </c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2"/>
      <c r="Z43" s="144"/>
      <c r="AA43" s="142"/>
      <c r="AB43" s="144"/>
      <c r="AC43" s="142"/>
      <c r="AD43" s="142"/>
      <c r="AE43" s="142"/>
      <c r="AF43" s="142">
        <f>1*6</f>
        <v>6</v>
      </c>
      <c r="AG43" s="142">
        <f>32</f>
        <v>32</v>
      </c>
      <c r="AH43" s="184"/>
      <c r="AI43" s="201">
        <f t="shared" si="0"/>
        <v>150</v>
      </c>
      <c r="AJ43" s="207">
        <v>122</v>
      </c>
      <c r="AK43" s="211">
        <f t="shared" si="1"/>
        <v>2.3461538461538463</v>
      </c>
      <c r="AL43" s="110" t="s">
        <v>216</v>
      </c>
    </row>
    <row r="44" spans="1:38" ht="15.75" customHeight="1" x14ac:dyDescent="0.2">
      <c r="A44" s="174">
        <v>32</v>
      </c>
      <c r="B44" s="182" t="s">
        <v>242</v>
      </c>
      <c r="C44" s="34" t="s">
        <v>235</v>
      </c>
      <c r="D44" s="143">
        <f>2*4</f>
        <v>8</v>
      </c>
      <c r="E44" s="144"/>
      <c r="F44" s="144"/>
      <c r="G44" s="144"/>
      <c r="H44" s="144"/>
      <c r="I44" s="144"/>
      <c r="J44" s="144">
        <f>1*4</f>
        <v>4</v>
      </c>
      <c r="K44" s="144"/>
      <c r="L44" s="144"/>
      <c r="M44" s="144"/>
      <c r="N44" s="144"/>
      <c r="O44" s="144"/>
      <c r="P44" s="144"/>
      <c r="Q44" s="144"/>
      <c r="R44" s="144"/>
      <c r="S44" s="144"/>
      <c r="T44" s="144">
        <f>1*6</f>
        <v>6</v>
      </c>
      <c r="U44" s="144"/>
      <c r="V44" s="144"/>
      <c r="W44" s="144">
        <f>6*12</f>
        <v>72</v>
      </c>
      <c r="X44" s="144">
        <f>4*12</f>
        <v>48</v>
      </c>
      <c r="Y44" s="142"/>
      <c r="Z44" s="144"/>
      <c r="AA44" s="142"/>
      <c r="AB44" s="144"/>
      <c r="AC44" s="142"/>
      <c r="AD44" s="142"/>
      <c r="AE44" s="142"/>
      <c r="AF44" s="142"/>
      <c r="AG44" s="142">
        <f>12</f>
        <v>12</v>
      </c>
      <c r="AH44" s="184"/>
      <c r="AI44" s="201">
        <f t="shared" si="0"/>
        <v>150</v>
      </c>
      <c r="AJ44" s="207">
        <v>31</v>
      </c>
      <c r="AK44" s="211">
        <f t="shared" si="1"/>
        <v>3.875</v>
      </c>
      <c r="AL44" s="110" t="s">
        <v>216</v>
      </c>
    </row>
    <row r="45" spans="1:38" ht="15.75" customHeight="1" x14ac:dyDescent="0.2">
      <c r="A45" s="174">
        <v>33</v>
      </c>
      <c r="B45" s="182" t="s">
        <v>243</v>
      </c>
      <c r="C45" s="34" t="s">
        <v>87</v>
      </c>
      <c r="D45" s="143">
        <f>12*4</f>
        <v>48</v>
      </c>
      <c r="E45" s="144"/>
      <c r="F45" s="144"/>
      <c r="G45" s="144"/>
      <c r="H45" s="144"/>
      <c r="I45" s="144"/>
      <c r="J45" s="144"/>
      <c r="K45" s="144"/>
      <c r="L45" s="144">
        <f>8*4</f>
        <v>32</v>
      </c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>
        <f>4*12</f>
        <v>48</v>
      </c>
      <c r="Y45" s="142"/>
      <c r="Z45" s="144"/>
      <c r="AA45" s="142"/>
      <c r="AB45" s="144"/>
      <c r="AC45" s="144"/>
      <c r="AD45" s="144"/>
      <c r="AE45" s="144"/>
      <c r="AF45" s="144">
        <f>1*6</f>
        <v>6</v>
      </c>
      <c r="AG45" s="144">
        <f>16</f>
        <v>16</v>
      </c>
      <c r="AH45" s="183"/>
      <c r="AI45" s="201">
        <f t="shared" si="0"/>
        <v>150</v>
      </c>
      <c r="AJ45" s="207">
        <v>117</v>
      </c>
      <c r="AK45" s="211">
        <f t="shared" si="1"/>
        <v>2.4375</v>
      </c>
      <c r="AL45" s="110" t="s">
        <v>216</v>
      </c>
    </row>
    <row r="46" spans="1:38" ht="15.75" customHeight="1" x14ac:dyDescent="0.2">
      <c r="A46" s="181">
        <v>34</v>
      </c>
      <c r="B46" s="182" t="s">
        <v>244</v>
      </c>
      <c r="C46" s="34" t="s">
        <v>88</v>
      </c>
      <c r="D46" s="143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2"/>
      <c r="Z46" s="144"/>
      <c r="AA46" s="142"/>
      <c r="AB46" s="144"/>
      <c r="AC46" s="406" t="s">
        <v>291</v>
      </c>
      <c r="AD46" s="407"/>
      <c r="AE46" s="407"/>
      <c r="AF46" s="407"/>
      <c r="AG46" s="407"/>
      <c r="AH46" s="407"/>
      <c r="AI46" s="201">
        <f t="shared" si="0"/>
        <v>0</v>
      </c>
      <c r="AJ46" s="207">
        <v>0</v>
      </c>
      <c r="AK46" s="211" t="e">
        <f t="shared" si="1"/>
        <v>#DIV/0!</v>
      </c>
      <c r="AL46" s="110" t="s">
        <v>216</v>
      </c>
    </row>
    <row r="47" spans="1:38" ht="15.75" customHeight="1" x14ac:dyDescent="0.2">
      <c r="A47" s="174">
        <v>35</v>
      </c>
      <c r="B47" s="182" t="s">
        <v>245</v>
      </c>
      <c r="C47" s="34" t="s">
        <v>89</v>
      </c>
      <c r="D47" s="143">
        <v>40</v>
      </c>
      <c r="E47" s="144"/>
      <c r="F47" s="144">
        <v>60</v>
      </c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2"/>
      <c r="Z47" s="144"/>
      <c r="AA47" s="144"/>
      <c r="AB47" s="144"/>
      <c r="AC47" s="144"/>
      <c r="AD47" s="144"/>
      <c r="AE47" s="144"/>
      <c r="AF47" s="142"/>
      <c r="AG47" s="142">
        <f>50</f>
        <v>50</v>
      </c>
      <c r="AH47" s="184"/>
      <c r="AI47" s="201">
        <f t="shared" si="0"/>
        <v>150</v>
      </c>
      <c r="AJ47" s="207">
        <v>28</v>
      </c>
      <c r="AK47" s="211">
        <f t="shared" si="1"/>
        <v>0.7</v>
      </c>
      <c r="AL47" s="110" t="s">
        <v>216</v>
      </c>
    </row>
    <row r="48" spans="1:38" ht="15.75" customHeight="1" x14ac:dyDescent="0.2">
      <c r="A48" s="174">
        <v>36</v>
      </c>
      <c r="B48" s="182" t="s">
        <v>246</v>
      </c>
      <c r="C48" s="34" t="s">
        <v>388</v>
      </c>
      <c r="D48" s="143">
        <f>9*4</f>
        <v>36</v>
      </c>
      <c r="E48" s="144"/>
      <c r="F48" s="144"/>
      <c r="G48" s="144">
        <f>11*4</f>
        <v>44</v>
      </c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>
        <f>1*6</f>
        <v>6</v>
      </c>
      <c r="T48" s="144"/>
      <c r="U48" s="144"/>
      <c r="V48" s="144"/>
      <c r="W48" s="144"/>
      <c r="X48" s="144">
        <f>4*12</f>
        <v>48</v>
      </c>
      <c r="Y48" s="142"/>
      <c r="Z48" s="142"/>
      <c r="AA48" s="142"/>
      <c r="AB48" s="142"/>
      <c r="AC48" s="142"/>
      <c r="AD48" s="142"/>
      <c r="AE48" s="142"/>
      <c r="AF48" s="142"/>
      <c r="AG48" s="142">
        <f>16</f>
        <v>16</v>
      </c>
      <c r="AH48" s="184"/>
      <c r="AI48" s="201">
        <f t="shared" si="0"/>
        <v>150</v>
      </c>
      <c r="AJ48" s="207">
        <v>136</v>
      </c>
      <c r="AK48" s="211">
        <f t="shared" si="1"/>
        <v>3.7777777777777777</v>
      </c>
      <c r="AL48" s="110" t="s">
        <v>216</v>
      </c>
    </row>
    <row r="49" spans="1:38" ht="15.75" customHeight="1" x14ac:dyDescent="0.2">
      <c r="A49" s="174">
        <v>37</v>
      </c>
      <c r="B49" s="182" t="s">
        <v>257</v>
      </c>
      <c r="C49" s="34" t="s">
        <v>91</v>
      </c>
      <c r="D49" s="143">
        <v>40</v>
      </c>
      <c r="E49" s="144"/>
      <c r="F49" s="144">
        <v>60</v>
      </c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2"/>
      <c r="Z49" s="144"/>
      <c r="AA49" s="142"/>
      <c r="AB49" s="144"/>
      <c r="AC49" s="144"/>
      <c r="AD49" s="144"/>
      <c r="AE49" s="144"/>
      <c r="AF49" s="144"/>
      <c r="AG49" s="144">
        <f>50</f>
        <v>50</v>
      </c>
      <c r="AH49" s="183"/>
      <c r="AI49" s="201">
        <f t="shared" si="0"/>
        <v>150</v>
      </c>
      <c r="AJ49" s="207">
        <v>85</v>
      </c>
      <c r="AK49" s="211">
        <f t="shared" si="1"/>
        <v>2.125</v>
      </c>
      <c r="AL49" s="110" t="s">
        <v>216</v>
      </c>
    </row>
    <row r="50" spans="1:38" ht="15.75" customHeight="1" x14ac:dyDescent="0.2">
      <c r="A50" s="181">
        <v>38</v>
      </c>
      <c r="B50" s="182" t="s">
        <v>372</v>
      </c>
      <c r="C50" s="34" t="s">
        <v>92</v>
      </c>
      <c r="D50" s="143">
        <f>2*4</f>
        <v>8</v>
      </c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>
        <f>4*6</f>
        <v>24</v>
      </c>
      <c r="T50" s="144"/>
      <c r="U50" s="144">
        <f>3*6</f>
        <v>18</v>
      </c>
      <c r="V50" s="144"/>
      <c r="W50" s="144">
        <f>3*12</f>
        <v>36</v>
      </c>
      <c r="X50" s="144">
        <f>5*12</f>
        <v>60</v>
      </c>
      <c r="Y50" s="142"/>
      <c r="Z50" s="144"/>
      <c r="AA50" s="142"/>
      <c r="AB50" s="144"/>
      <c r="AC50" s="142"/>
      <c r="AD50" s="142"/>
      <c r="AE50" s="142"/>
      <c r="AF50" s="142"/>
      <c r="AG50" s="142">
        <f>4</f>
        <v>4</v>
      </c>
      <c r="AH50" s="184"/>
      <c r="AI50" s="201">
        <f t="shared" si="0"/>
        <v>150</v>
      </c>
      <c r="AJ50" s="207">
        <v>9</v>
      </c>
      <c r="AK50" s="211">
        <f t="shared" si="1"/>
        <v>1.125</v>
      </c>
      <c r="AL50" s="110" t="s">
        <v>216</v>
      </c>
    </row>
    <row r="51" spans="1:38" ht="15.75" customHeight="1" x14ac:dyDescent="0.2">
      <c r="A51" s="174">
        <v>39</v>
      </c>
      <c r="B51" s="182" t="s">
        <v>372</v>
      </c>
      <c r="C51" s="34" t="s">
        <v>190</v>
      </c>
      <c r="D51" s="143">
        <f>2*4</f>
        <v>8</v>
      </c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>
        <f>6*6</f>
        <v>36</v>
      </c>
      <c r="S51" s="144"/>
      <c r="T51" s="144"/>
      <c r="U51" s="144">
        <f>1*6</f>
        <v>6</v>
      </c>
      <c r="V51" s="144"/>
      <c r="W51" s="144">
        <f>3*12</f>
        <v>36</v>
      </c>
      <c r="X51" s="144">
        <f>5*12</f>
        <v>60</v>
      </c>
      <c r="Y51" s="142"/>
      <c r="Z51" s="144"/>
      <c r="AA51" s="142"/>
      <c r="AB51" s="144"/>
      <c r="AC51" s="142"/>
      <c r="AD51" s="142"/>
      <c r="AE51" s="142"/>
      <c r="AF51" s="144"/>
      <c r="AG51" s="144">
        <f>4</f>
        <v>4</v>
      </c>
      <c r="AH51" s="183"/>
      <c r="AI51" s="201">
        <f t="shared" si="0"/>
        <v>150</v>
      </c>
      <c r="AJ51" s="207">
        <v>3</v>
      </c>
      <c r="AK51" s="211">
        <f t="shared" si="1"/>
        <v>0.375</v>
      </c>
      <c r="AL51" s="110" t="s">
        <v>216</v>
      </c>
    </row>
    <row r="52" spans="1:38" ht="15.75" customHeight="1" x14ac:dyDescent="0.2">
      <c r="A52" s="174">
        <v>40</v>
      </c>
      <c r="B52" s="182" t="s">
        <v>248</v>
      </c>
      <c r="C52" s="34" t="s">
        <v>176</v>
      </c>
      <c r="D52" s="143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>
        <f>9*6</f>
        <v>54</v>
      </c>
      <c r="S52" s="144"/>
      <c r="T52" s="144"/>
      <c r="U52" s="144"/>
      <c r="V52" s="144"/>
      <c r="W52" s="144"/>
      <c r="X52" s="144">
        <f>8*12</f>
        <v>96</v>
      </c>
      <c r="Y52" s="142"/>
      <c r="Z52" s="144"/>
      <c r="AA52" s="142"/>
      <c r="AB52" s="144"/>
      <c r="AC52" s="142"/>
      <c r="AD52" s="142"/>
      <c r="AE52" s="142"/>
      <c r="AF52" s="142"/>
      <c r="AG52" s="142"/>
      <c r="AH52" s="184"/>
      <c r="AI52" s="201">
        <f t="shared" si="0"/>
        <v>150</v>
      </c>
      <c r="AJ52" s="207">
        <v>104</v>
      </c>
      <c r="AK52" s="211" t="e">
        <f t="shared" si="1"/>
        <v>#DIV/0!</v>
      </c>
      <c r="AL52" s="110" t="s">
        <v>216</v>
      </c>
    </row>
    <row r="53" spans="1:38" ht="15.75" customHeight="1" x14ac:dyDescent="0.2">
      <c r="A53" s="174">
        <v>41</v>
      </c>
      <c r="B53" s="182" t="s">
        <v>248</v>
      </c>
      <c r="C53" s="34" t="s">
        <v>93</v>
      </c>
      <c r="D53" s="143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>
        <f>6*6</f>
        <v>36</v>
      </c>
      <c r="U53" s="144"/>
      <c r="V53" s="144"/>
      <c r="W53" s="144"/>
      <c r="X53" s="144">
        <f>5*12</f>
        <v>60</v>
      </c>
      <c r="Y53" s="142"/>
      <c r="Z53" s="144"/>
      <c r="AA53" s="142"/>
      <c r="AB53" s="144"/>
      <c r="AC53" s="406" t="s">
        <v>293</v>
      </c>
      <c r="AD53" s="407"/>
      <c r="AE53" s="407"/>
      <c r="AF53" s="407"/>
      <c r="AG53" s="407"/>
      <c r="AH53" s="407"/>
      <c r="AI53" s="201">
        <f t="shared" si="0"/>
        <v>96</v>
      </c>
      <c r="AJ53" s="207">
        <v>54</v>
      </c>
      <c r="AK53" s="211" t="e">
        <f t="shared" si="1"/>
        <v>#DIV/0!</v>
      </c>
      <c r="AL53" s="110" t="s">
        <v>216</v>
      </c>
    </row>
    <row r="54" spans="1:38" ht="15.75" customHeight="1" x14ac:dyDescent="0.2">
      <c r="A54" s="181">
        <v>42</v>
      </c>
      <c r="B54" s="182" t="s">
        <v>249</v>
      </c>
      <c r="C54" s="34" t="s">
        <v>94</v>
      </c>
      <c r="D54" s="143">
        <f>12*4</f>
        <v>48</v>
      </c>
      <c r="E54" s="144"/>
      <c r="F54" s="144"/>
      <c r="G54" s="144">
        <f>4*4</f>
        <v>16</v>
      </c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>
        <f>7*6</f>
        <v>42</v>
      </c>
      <c r="U54" s="144"/>
      <c r="V54" s="144"/>
      <c r="W54" s="406" t="s">
        <v>392</v>
      </c>
      <c r="X54" s="407"/>
      <c r="Y54" s="407"/>
      <c r="Z54" s="407"/>
      <c r="AA54" s="407"/>
      <c r="AB54" s="417"/>
      <c r="AC54" s="144"/>
      <c r="AD54" s="144"/>
      <c r="AE54" s="144"/>
      <c r="AF54" s="144"/>
      <c r="AG54" s="144"/>
      <c r="AH54" s="183"/>
      <c r="AI54" s="201">
        <f t="shared" si="0"/>
        <v>106</v>
      </c>
      <c r="AJ54" s="207">
        <v>200</v>
      </c>
      <c r="AK54" s="211">
        <f t="shared" si="1"/>
        <v>4.166666666666667</v>
      </c>
      <c r="AL54" s="110" t="s">
        <v>216</v>
      </c>
    </row>
    <row r="55" spans="1:38" ht="15.75" customHeight="1" x14ac:dyDescent="0.2">
      <c r="A55" s="174">
        <v>43</v>
      </c>
      <c r="B55" s="182" t="s">
        <v>258</v>
      </c>
      <c r="C55" s="34" t="s">
        <v>95</v>
      </c>
      <c r="D55" s="143">
        <f>12*4</f>
        <v>48</v>
      </c>
      <c r="E55" s="144"/>
      <c r="F55" s="144"/>
      <c r="G55" s="144"/>
      <c r="H55" s="144"/>
      <c r="I55" s="144"/>
      <c r="J55" s="144"/>
      <c r="K55" s="144"/>
      <c r="L55" s="144">
        <f>6*4</f>
        <v>24</v>
      </c>
      <c r="M55" s="144"/>
      <c r="N55" s="144"/>
      <c r="O55" s="144"/>
      <c r="P55" s="144"/>
      <c r="Q55" s="144"/>
      <c r="R55" s="144"/>
      <c r="S55" s="144">
        <f>7*6</f>
        <v>42</v>
      </c>
      <c r="T55" s="144">
        <f>3*6</f>
        <v>18</v>
      </c>
      <c r="U55" s="144"/>
      <c r="V55" s="144"/>
      <c r="W55" s="144"/>
      <c r="X55" s="144"/>
      <c r="Y55" s="142"/>
      <c r="Z55" s="144"/>
      <c r="AA55" s="142"/>
      <c r="AB55" s="142"/>
      <c r="AC55" s="142"/>
      <c r="AD55" s="142"/>
      <c r="AE55" s="142"/>
      <c r="AF55" s="142"/>
      <c r="AG55" s="142">
        <f>18</f>
        <v>18</v>
      </c>
      <c r="AH55" s="184"/>
      <c r="AI55" s="201">
        <f t="shared" si="0"/>
        <v>150</v>
      </c>
      <c r="AJ55" s="207">
        <v>142</v>
      </c>
      <c r="AK55" s="211">
        <f t="shared" si="1"/>
        <v>2.9583333333333335</v>
      </c>
      <c r="AL55" s="110" t="s">
        <v>216</v>
      </c>
    </row>
    <row r="56" spans="1:38" ht="15.75" customHeight="1" x14ac:dyDescent="0.2">
      <c r="A56" s="174">
        <v>44</v>
      </c>
      <c r="B56" s="182" t="s">
        <v>258</v>
      </c>
      <c r="C56" s="34" t="s">
        <v>96</v>
      </c>
      <c r="D56" s="143">
        <f>11*4</f>
        <v>44</v>
      </c>
      <c r="E56" s="144"/>
      <c r="F56" s="144"/>
      <c r="G56" s="144"/>
      <c r="H56" s="144"/>
      <c r="I56" s="144"/>
      <c r="J56" s="144"/>
      <c r="K56" s="144"/>
      <c r="L56" s="144">
        <f>7*4</f>
        <v>28</v>
      </c>
      <c r="M56" s="144"/>
      <c r="N56" s="144"/>
      <c r="O56" s="144"/>
      <c r="P56" s="144"/>
      <c r="Q56" s="144"/>
      <c r="R56" s="144"/>
      <c r="S56" s="144">
        <f>5*6</f>
        <v>30</v>
      </c>
      <c r="T56" s="144">
        <f>6*6</f>
        <v>36</v>
      </c>
      <c r="U56" s="144"/>
      <c r="V56" s="144"/>
      <c r="W56" s="144"/>
      <c r="X56" s="144"/>
      <c r="Y56" s="142"/>
      <c r="Z56" s="144"/>
      <c r="AA56" s="142"/>
      <c r="AB56" s="142"/>
      <c r="AC56" s="142"/>
      <c r="AD56" s="142"/>
      <c r="AE56" s="142"/>
      <c r="AF56" s="142"/>
      <c r="AG56" s="142">
        <f>12</f>
        <v>12</v>
      </c>
      <c r="AH56" s="184"/>
      <c r="AI56" s="201">
        <f t="shared" si="0"/>
        <v>150</v>
      </c>
      <c r="AJ56" s="207">
        <v>149</v>
      </c>
      <c r="AK56" s="211">
        <f t="shared" si="1"/>
        <v>3.3863636363636362</v>
      </c>
      <c r="AL56" s="110" t="s">
        <v>216</v>
      </c>
    </row>
    <row r="57" spans="1:38" ht="15.75" customHeight="1" x14ac:dyDescent="0.2">
      <c r="A57" s="174">
        <v>45</v>
      </c>
      <c r="B57" s="182" t="s">
        <v>295</v>
      </c>
      <c r="C57" s="34" t="s">
        <v>97</v>
      </c>
      <c r="D57" s="143">
        <f>15*4</f>
        <v>60</v>
      </c>
      <c r="E57" s="144"/>
      <c r="F57" s="144"/>
      <c r="G57" s="144"/>
      <c r="H57" s="144"/>
      <c r="I57" s="144"/>
      <c r="J57" s="144"/>
      <c r="K57" s="144"/>
      <c r="L57" s="144">
        <f>9*4</f>
        <v>36</v>
      </c>
      <c r="M57" s="144"/>
      <c r="N57" s="144"/>
      <c r="O57" s="144"/>
      <c r="P57" s="144"/>
      <c r="Q57" s="144"/>
      <c r="R57" s="144"/>
      <c r="S57" s="144"/>
      <c r="T57" s="144">
        <f>5*6</f>
        <v>30</v>
      </c>
      <c r="U57" s="144"/>
      <c r="V57" s="144"/>
      <c r="W57" s="144"/>
      <c r="X57" s="144"/>
      <c r="Y57" s="142"/>
      <c r="Z57" s="144"/>
      <c r="AA57" s="144"/>
      <c r="AB57" s="144"/>
      <c r="AC57" s="144"/>
      <c r="AD57" s="144"/>
      <c r="AE57" s="144"/>
      <c r="AF57" s="144"/>
      <c r="AG57" s="144">
        <f>24</f>
        <v>24</v>
      </c>
      <c r="AH57" s="183"/>
      <c r="AI57" s="201">
        <f t="shared" si="0"/>
        <v>150</v>
      </c>
      <c r="AJ57" s="207">
        <v>211</v>
      </c>
      <c r="AK57" s="211">
        <f t="shared" si="1"/>
        <v>3.5166666666666666</v>
      </c>
      <c r="AL57" s="110" t="s">
        <v>216</v>
      </c>
    </row>
    <row r="58" spans="1:38" ht="15.75" customHeight="1" x14ac:dyDescent="0.2">
      <c r="A58" s="181">
        <v>46</v>
      </c>
      <c r="B58" s="182" t="s">
        <v>240</v>
      </c>
      <c r="C58" s="34" t="s">
        <v>177</v>
      </c>
      <c r="D58" s="143">
        <v>8</v>
      </c>
      <c r="E58" s="144"/>
      <c r="F58" s="144">
        <v>12</v>
      </c>
      <c r="G58" s="144">
        <f>4*4</f>
        <v>16</v>
      </c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>
        <f>8*12</f>
        <v>96</v>
      </c>
      <c r="Y58" s="142"/>
      <c r="Z58" s="144"/>
      <c r="AA58" s="142"/>
      <c r="AB58" s="144"/>
      <c r="AC58" s="144"/>
      <c r="AD58" s="144"/>
      <c r="AE58" s="144"/>
      <c r="AF58" s="144"/>
      <c r="AG58" s="144">
        <f>18</f>
        <v>18</v>
      </c>
      <c r="AH58" s="184"/>
      <c r="AI58" s="201">
        <f t="shared" si="0"/>
        <v>150</v>
      </c>
      <c r="AJ58" s="207">
        <v>8</v>
      </c>
      <c r="AK58" s="211">
        <f t="shared" si="1"/>
        <v>1</v>
      </c>
      <c r="AL58" s="110" t="s">
        <v>216</v>
      </c>
    </row>
    <row r="59" spans="1:38" ht="15.75" customHeight="1" x14ac:dyDescent="0.2">
      <c r="A59" s="174">
        <v>47</v>
      </c>
      <c r="B59" s="182" t="s">
        <v>240</v>
      </c>
      <c r="C59" s="34" t="s">
        <v>186</v>
      </c>
      <c r="D59" s="143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>
        <f>9*6</f>
        <v>54</v>
      </c>
      <c r="S59" s="144"/>
      <c r="T59" s="144"/>
      <c r="U59" s="144"/>
      <c r="V59" s="144"/>
      <c r="W59" s="144"/>
      <c r="X59" s="144">
        <f>8*12</f>
        <v>96</v>
      </c>
      <c r="Y59" s="142"/>
      <c r="Z59" s="144"/>
      <c r="AA59" s="142"/>
      <c r="AB59" s="144"/>
      <c r="AC59" s="142"/>
      <c r="AD59" s="142"/>
      <c r="AE59" s="142"/>
      <c r="AF59" s="142"/>
      <c r="AG59" s="142"/>
      <c r="AH59" s="184"/>
      <c r="AI59" s="201">
        <f t="shared" si="0"/>
        <v>150</v>
      </c>
      <c r="AJ59" s="207">
        <v>0</v>
      </c>
      <c r="AK59" s="211" t="e">
        <f t="shared" si="1"/>
        <v>#DIV/0!</v>
      </c>
      <c r="AL59" s="110" t="s">
        <v>216</v>
      </c>
    </row>
    <row r="60" spans="1:38" ht="15.75" customHeight="1" x14ac:dyDescent="0.2">
      <c r="A60" s="174">
        <v>48</v>
      </c>
      <c r="B60" s="182" t="s">
        <v>372</v>
      </c>
      <c r="C60" s="34" t="s">
        <v>152</v>
      </c>
      <c r="D60" s="143">
        <v>8</v>
      </c>
      <c r="E60" s="144"/>
      <c r="F60" s="144">
        <v>12</v>
      </c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>
        <f>5*6</f>
        <v>30</v>
      </c>
      <c r="T60" s="144"/>
      <c r="U60" s="144"/>
      <c r="V60" s="144"/>
      <c r="W60" s="144">
        <f>4*12</f>
        <v>48</v>
      </c>
      <c r="X60" s="144">
        <f>4*12</f>
        <v>48</v>
      </c>
      <c r="Y60" s="142"/>
      <c r="Z60" s="144"/>
      <c r="AA60" s="142"/>
      <c r="AB60" s="144"/>
      <c r="AC60" s="144"/>
      <c r="AD60" s="144"/>
      <c r="AE60" s="144"/>
      <c r="AF60" s="144"/>
      <c r="AG60" s="144">
        <f>4</f>
        <v>4</v>
      </c>
      <c r="AH60" s="183"/>
      <c r="AI60" s="201">
        <f t="shared" si="0"/>
        <v>150</v>
      </c>
      <c r="AJ60" s="207">
        <v>24</v>
      </c>
      <c r="AK60" s="211">
        <f t="shared" si="1"/>
        <v>3</v>
      </c>
      <c r="AL60" s="110" t="s">
        <v>216</v>
      </c>
    </row>
    <row r="61" spans="1:38" ht="15.75" customHeight="1" x14ac:dyDescent="0.2">
      <c r="A61" s="174">
        <v>49</v>
      </c>
      <c r="B61" s="182" t="s">
        <v>250</v>
      </c>
      <c r="C61" s="34" t="s">
        <v>98</v>
      </c>
      <c r="D61" s="143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>
        <f>9*6</f>
        <v>54</v>
      </c>
      <c r="V61" s="144"/>
      <c r="W61" s="144">
        <f>2*12</f>
        <v>24</v>
      </c>
      <c r="X61" s="144">
        <f>6*12</f>
        <v>72</v>
      </c>
      <c r="Y61" s="142"/>
      <c r="Z61" s="144"/>
      <c r="AA61" s="142"/>
      <c r="AB61" s="144"/>
      <c r="AC61" s="144"/>
      <c r="AD61" s="144"/>
      <c r="AE61" s="144"/>
      <c r="AF61" s="144"/>
      <c r="AG61" s="144"/>
      <c r="AH61" s="183"/>
      <c r="AI61" s="201">
        <f t="shared" si="0"/>
        <v>150</v>
      </c>
      <c r="AJ61" s="207">
        <v>132</v>
      </c>
      <c r="AK61" s="211" t="e">
        <f t="shared" si="1"/>
        <v>#DIV/0!</v>
      </c>
      <c r="AL61" s="110" t="s">
        <v>216</v>
      </c>
    </row>
    <row r="62" spans="1:38" ht="15.75" customHeight="1" x14ac:dyDescent="0.2">
      <c r="A62" s="181">
        <v>50</v>
      </c>
      <c r="B62" s="182" t="s">
        <v>250</v>
      </c>
      <c r="C62" s="34" t="s">
        <v>99</v>
      </c>
      <c r="D62" s="143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>
        <f>9*6</f>
        <v>54</v>
      </c>
      <c r="V62" s="144"/>
      <c r="W62" s="144">
        <f>2*12</f>
        <v>24</v>
      </c>
      <c r="X62" s="144">
        <f>6*12</f>
        <v>72</v>
      </c>
      <c r="Y62" s="142"/>
      <c r="Z62" s="144"/>
      <c r="AA62" s="142"/>
      <c r="AB62" s="144"/>
      <c r="AC62" s="144"/>
      <c r="AD62" s="144"/>
      <c r="AE62" s="144"/>
      <c r="AF62" s="144"/>
      <c r="AG62" s="144"/>
      <c r="AH62" s="184"/>
      <c r="AI62" s="201">
        <f t="shared" si="0"/>
        <v>150</v>
      </c>
      <c r="AJ62" s="207">
        <v>87</v>
      </c>
      <c r="AK62" s="211" t="e">
        <f t="shared" si="1"/>
        <v>#DIV/0!</v>
      </c>
      <c r="AL62" s="110" t="s">
        <v>216</v>
      </c>
    </row>
    <row r="63" spans="1:38" ht="15.75" customHeight="1" x14ac:dyDescent="0.2">
      <c r="A63" s="174">
        <v>51</v>
      </c>
      <c r="B63" s="182" t="s">
        <v>250</v>
      </c>
      <c r="C63" s="34" t="s">
        <v>231</v>
      </c>
      <c r="D63" s="143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>
        <f>13*6</f>
        <v>78</v>
      </c>
      <c r="V63" s="144"/>
      <c r="W63" s="144">
        <f>3*12</f>
        <v>36</v>
      </c>
      <c r="X63" s="144">
        <f>2*12</f>
        <v>24</v>
      </c>
      <c r="Y63" s="142"/>
      <c r="Z63" s="144"/>
      <c r="AA63" s="142"/>
      <c r="AB63" s="144"/>
      <c r="AC63" s="144"/>
      <c r="AD63" s="406" t="s">
        <v>420</v>
      </c>
      <c r="AE63" s="407"/>
      <c r="AF63" s="407"/>
      <c r="AG63" s="407"/>
      <c r="AH63" s="407"/>
      <c r="AI63" s="201">
        <f t="shared" si="0"/>
        <v>138</v>
      </c>
      <c r="AJ63" s="207">
        <v>234</v>
      </c>
      <c r="AK63" s="211" t="e">
        <f t="shared" si="1"/>
        <v>#DIV/0!</v>
      </c>
      <c r="AL63" s="110" t="s">
        <v>216</v>
      </c>
    </row>
    <row r="64" spans="1:38" ht="15.75" customHeight="1" x14ac:dyDescent="0.2">
      <c r="A64" s="174">
        <v>52</v>
      </c>
      <c r="B64" s="182" t="s">
        <v>250</v>
      </c>
      <c r="C64" s="34" t="s">
        <v>153</v>
      </c>
      <c r="D64" s="143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>
        <f>9*6</f>
        <v>54</v>
      </c>
      <c r="T64" s="144"/>
      <c r="U64" s="144"/>
      <c r="V64" s="144"/>
      <c r="W64" s="144">
        <f>1*12</f>
        <v>12</v>
      </c>
      <c r="X64" s="144">
        <f>7*12</f>
        <v>84</v>
      </c>
      <c r="Y64" s="142"/>
      <c r="Z64" s="144"/>
      <c r="AA64" s="142"/>
      <c r="AB64" s="144"/>
      <c r="AC64" s="142"/>
      <c r="AD64" s="142"/>
      <c r="AE64" s="142"/>
      <c r="AF64" s="142"/>
      <c r="AG64" s="142"/>
      <c r="AH64" s="184"/>
      <c r="AI64" s="201">
        <f t="shared" si="0"/>
        <v>150</v>
      </c>
      <c r="AJ64" s="207">
        <v>0</v>
      </c>
      <c r="AK64" s="211" t="e">
        <f t="shared" si="1"/>
        <v>#DIV/0!</v>
      </c>
      <c r="AL64" s="110" t="s">
        <v>216</v>
      </c>
    </row>
    <row r="65" spans="1:38" ht="15.75" customHeight="1" x14ac:dyDescent="0.2">
      <c r="A65" s="174">
        <v>53</v>
      </c>
      <c r="B65" s="182" t="s">
        <v>240</v>
      </c>
      <c r="C65" s="34" t="s">
        <v>185</v>
      </c>
      <c r="D65" s="143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>
        <f>9*6</f>
        <v>54</v>
      </c>
      <c r="T65" s="144"/>
      <c r="U65" s="144"/>
      <c r="V65" s="144"/>
      <c r="W65" s="144">
        <f>1*12</f>
        <v>12</v>
      </c>
      <c r="X65" s="144">
        <f>7*12</f>
        <v>84</v>
      </c>
      <c r="Y65" s="142"/>
      <c r="Z65" s="144"/>
      <c r="AA65" s="142"/>
      <c r="AB65" s="144"/>
      <c r="AC65" s="144"/>
      <c r="AD65" s="144"/>
      <c r="AE65" s="144"/>
      <c r="AF65" s="144"/>
      <c r="AG65" s="144"/>
      <c r="AH65" s="183"/>
      <c r="AI65" s="201">
        <f t="shared" si="0"/>
        <v>150</v>
      </c>
      <c r="AJ65" s="207"/>
      <c r="AK65" s="211" t="e">
        <f t="shared" si="1"/>
        <v>#DIV/0!</v>
      </c>
      <c r="AL65" s="110" t="s">
        <v>216</v>
      </c>
    </row>
    <row r="66" spans="1:38" ht="15.75" customHeight="1" x14ac:dyDescent="0.2">
      <c r="A66" s="181">
        <v>54</v>
      </c>
      <c r="B66" s="182" t="s">
        <v>240</v>
      </c>
      <c r="C66" s="34" t="s">
        <v>187</v>
      </c>
      <c r="D66" s="143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>
        <f>4*6</f>
        <v>24</v>
      </c>
      <c r="T66" s="144"/>
      <c r="U66" s="144">
        <f>11*6</f>
        <v>66</v>
      </c>
      <c r="V66" s="144"/>
      <c r="W66" s="144"/>
      <c r="X66" s="144">
        <f>5*12</f>
        <v>60</v>
      </c>
      <c r="Y66" s="142"/>
      <c r="Z66" s="144"/>
      <c r="AA66" s="142"/>
      <c r="AB66" s="144"/>
      <c r="AC66" s="142"/>
      <c r="AD66" s="142"/>
      <c r="AE66" s="142"/>
      <c r="AF66" s="142"/>
      <c r="AG66" s="142"/>
      <c r="AH66" s="184"/>
      <c r="AI66" s="201">
        <f t="shared" si="0"/>
        <v>150</v>
      </c>
      <c r="AJ66" s="207"/>
      <c r="AK66" s="211" t="e">
        <f t="shared" si="1"/>
        <v>#DIV/0!</v>
      </c>
      <c r="AL66" s="110" t="s">
        <v>216</v>
      </c>
    </row>
    <row r="67" spans="1:38" ht="15.75" customHeight="1" x14ac:dyDescent="0.2">
      <c r="A67" s="174">
        <v>55</v>
      </c>
      <c r="B67" s="182" t="s">
        <v>398</v>
      </c>
      <c r="C67" s="34" t="s">
        <v>154</v>
      </c>
      <c r="D67" s="143"/>
      <c r="E67" s="144"/>
      <c r="F67" s="144">
        <v>100</v>
      </c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2"/>
      <c r="Z67" s="144"/>
      <c r="AA67" s="142"/>
      <c r="AB67" s="144"/>
      <c r="AC67" s="144"/>
      <c r="AD67" s="144"/>
      <c r="AE67" s="144"/>
      <c r="AF67" s="144"/>
      <c r="AG67" s="144">
        <f>50</f>
        <v>50</v>
      </c>
      <c r="AH67" s="183"/>
      <c r="AI67" s="201">
        <f t="shared" si="0"/>
        <v>150</v>
      </c>
      <c r="AJ67" s="207">
        <v>73</v>
      </c>
      <c r="AK67" s="211" t="e">
        <f t="shared" si="1"/>
        <v>#DIV/0!</v>
      </c>
      <c r="AL67" s="110" t="s">
        <v>216</v>
      </c>
    </row>
    <row r="68" spans="1:38" ht="15.75" customHeight="1" x14ac:dyDescent="0.2">
      <c r="A68" s="174">
        <v>56</v>
      </c>
      <c r="B68" s="182" t="s">
        <v>421</v>
      </c>
      <c r="C68" s="34" t="s">
        <v>178</v>
      </c>
      <c r="D68" s="143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>
        <f>9*6</f>
        <v>54</v>
      </c>
      <c r="V68" s="144"/>
      <c r="W68" s="144">
        <f>4*12</f>
        <v>48</v>
      </c>
      <c r="X68" s="144">
        <f>4*12</f>
        <v>48</v>
      </c>
      <c r="Y68" s="144"/>
      <c r="Z68" s="144"/>
      <c r="AA68" s="144"/>
      <c r="AB68" s="144"/>
      <c r="AC68" s="144"/>
      <c r="AD68" s="144"/>
      <c r="AE68" s="144"/>
      <c r="AF68" s="144"/>
      <c r="AG68" s="144"/>
      <c r="AH68" s="183"/>
      <c r="AI68" s="201">
        <f t="shared" si="0"/>
        <v>150</v>
      </c>
      <c r="AJ68" s="207">
        <v>0</v>
      </c>
      <c r="AK68" s="211" t="e">
        <f t="shared" si="1"/>
        <v>#DIV/0!</v>
      </c>
      <c r="AL68" s="110" t="s">
        <v>216</v>
      </c>
    </row>
    <row r="69" spans="1:38" ht="15.75" customHeight="1" x14ac:dyDescent="0.2">
      <c r="A69" s="174">
        <v>57</v>
      </c>
      <c r="B69" s="182" t="s">
        <v>373</v>
      </c>
      <c r="C69" s="34" t="s">
        <v>188</v>
      </c>
      <c r="D69" s="143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406" t="s">
        <v>302</v>
      </c>
      <c r="AD69" s="407"/>
      <c r="AE69" s="407"/>
      <c r="AF69" s="407"/>
      <c r="AG69" s="407"/>
      <c r="AH69" s="407"/>
      <c r="AI69" s="201">
        <f t="shared" si="0"/>
        <v>0</v>
      </c>
      <c r="AJ69" s="207"/>
      <c r="AK69" s="211" t="e">
        <f t="shared" si="1"/>
        <v>#DIV/0!</v>
      </c>
      <c r="AL69" s="110" t="s">
        <v>216</v>
      </c>
    </row>
    <row r="70" spans="1:38" ht="15.75" customHeight="1" x14ac:dyDescent="0.2">
      <c r="A70" s="181">
        <v>58</v>
      </c>
      <c r="B70" s="182" t="s">
        <v>240</v>
      </c>
      <c r="C70" s="34" t="s">
        <v>230</v>
      </c>
      <c r="D70" s="143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>
        <f>1*6</f>
        <v>6</v>
      </c>
      <c r="T70" s="144"/>
      <c r="U70" s="144"/>
      <c r="V70" s="144"/>
      <c r="W70" s="144"/>
      <c r="X70" s="144"/>
      <c r="Y70" s="144"/>
      <c r="Z70" s="144"/>
      <c r="AA70" s="144"/>
      <c r="AB70" s="144"/>
      <c r="AC70" s="406" t="s">
        <v>377</v>
      </c>
      <c r="AD70" s="407"/>
      <c r="AE70" s="407"/>
      <c r="AF70" s="407"/>
      <c r="AG70" s="407"/>
      <c r="AH70" s="407"/>
      <c r="AI70" s="201">
        <f t="shared" si="0"/>
        <v>6</v>
      </c>
      <c r="AJ70" s="207"/>
      <c r="AK70" s="211" t="e">
        <f t="shared" si="1"/>
        <v>#DIV/0!</v>
      </c>
      <c r="AL70" s="110" t="s">
        <v>216</v>
      </c>
    </row>
    <row r="71" spans="1:38" ht="15.75" customHeight="1" x14ac:dyDescent="0.2">
      <c r="A71" s="174">
        <v>59</v>
      </c>
      <c r="B71" s="182" t="s">
        <v>241</v>
      </c>
      <c r="C71" s="34" t="s">
        <v>234</v>
      </c>
      <c r="D71" s="143">
        <f>1*4</f>
        <v>4</v>
      </c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>
        <f>3*6</f>
        <v>18</v>
      </c>
      <c r="T71" s="144"/>
      <c r="U71" s="144">
        <f>13*6</f>
        <v>78</v>
      </c>
      <c r="V71" s="144"/>
      <c r="W71" s="144">
        <f>1*12</f>
        <v>12</v>
      </c>
      <c r="X71" s="144">
        <f>3*12</f>
        <v>36</v>
      </c>
      <c r="Y71" s="144"/>
      <c r="Z71" s="144"/>
      <c r="AA71" s="144"/>
      <c r="AB71" s="144"/>
      <c r="AC71" s="144"/>
      <c r="AD71" s="144"/>
      <c r="AE71" s="144"/>
      <c r="AF71" s="144"/>
      <c r="AG71" s="144">
        <f>2</f>
        <v>2</v>
      </c>
      <c r="AH71" s="183"/>
      <c r="AI71" s="201">
        <f t="shared" si="0"/>
        <v>150</v>
      </c>
      <c r="AJ71" s="207">
        <v>12</v>
      </c>
      <c r="AK71" s="211">
        <f t="shared" si="1"/>
        <v>3</v>
      </c>
      <c r="AL71" s="110" t="s">
        <v>216</v>
      </c>
    </row>
    <row r="72" spans="1:38" ht="15.75" customHeight="1" x14ac:dyDescent="0.2">
      <c r="A72" s="174">
        <v>60</v>
      </c>
      <c r="B72" s="182" t="s">
        <v>241</v>
      </c>
      <c r="C72" s="34" t="s">
        <v>233</v>
      </c>
      <c r="D72" s="143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>
        <f>4*6</f>
        <v>24</v>
      </c>
      <c r="T72" s="144"/>
      <c r="U72" s="144">
        <f>11*6</f>
        <v>66</v>
      </c>
      <c r="V72" s="144"/>
      <c r="W72" s="144"/>
      <c r="X72" s="144">
        <f>5*12</f>
        <v>60</v>
      </c>
      <c r="Y72" s="144"/>
      <c r="Z72" s="144"/>
      <c r="AA72" s="144"/>
      <c r="AB72" s="144"/>
      <c r="AC72" s="144"/>
      <c r="AD72" s="144"/>
      <c r="AE72" s="144"/>
      <c r="AF72" s="144"/>
      <c r="AG72" s="144"/>
      <c r="AH72" s="183"/>
      <c r="AI72" s="201">
        <f t="shared" si="0"/>
        <v>150</v>
      </c>
      <c r="AJ72" s="207"/>
      <c r="AK72" s="211" t="e">
        <f t="shared" si="1"/>
        <v>#DIV/0!</v>
      </c>
      <c r="AL72" s="110" t="s">
        <v>216</v>
      </c>
    </row>
    <row r="73" spans="1:38" ht="15.75" customHeight="1" x14ac:dyDescent="0.2">
      <c r="A73" s="174">
        <v>61</v>
      </c>
      <c r="B73" s="182" t="s">
        <v>241</v>
      </c>
      <c r="C73" s="34" t="s">
        <v>229</v>
      </c>
      <c r="D73" s="143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>
        <f>9*6</f>
        <v>54</v>
      </c>
      <c r="T73" s="144"/>
      <c r="U73" s="144"/>
      <c r="V73" s="144"/>
      <c r="W73" s="144"/>
      <c r="X73" s="144">
        <f>8*12</f>
        <v>96</v>
      </c>
      <c r="Y73" s="144"/>
      <c r="Z73" s="144"/>
      <c r="AA73" s="144"/>
      <c r="AB73" s="144"/>
      <c r="AC73" s="144"/>
      <c r="AD73" s="144"/>
      <c r="AE73" s="144"/>
      <c r="AF73" s="144"/>
      <c r="AG73" s="144"/>
      <c r="AH73" s="183"/>
      <c r="AI73" s="201">
        <f t="shared" si="0"/>
        <v>150</v>
      </c>
      <c r="AJ73" s="207"/>
      <c r="AK73" s="211" t="e">
        <f t="shared" si="1"/>
        <v>#DIV/0!</v>
      </c>
      <c r="AL73" s="110" t="s">
        <v>216</v>
      </c>
    </row>
    <row r="74" spans="1:38" ht="15.75" customHeight="1" x14ac:dyDescent="0.2">
      <c r="A74" s="181">
        <v>62</v>
      </c>
      <c r="B74" s="182" t="s">
        <v>241</v>
      </c>
      <c r="C74" s="34" t="s">
        <v>228</v>
      </c>
      <c r="D74" s="143"/>
      <c r="E74" s="144"/>
      <c r="F74" s="144">
        <v>44</v>
      </c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>
        <f>4*6</f>
        <v>24</v>
      </c>
      <c r="S74" s="144"/>
      <c r="T74" s="144">
        <f>3*6</f>
        <v>18</v>
      </c>
      <c r="U74" s="144"/>
      <c r="V74" s="144"/>
      <c r="W74" s="144"/>
      <c r="X74" s="144">
        <f>4*12</f>
        <v>48</v>
      </c>
      <c r="Y74" s="144"/>
      <c r="Z74" s="144"/>
      <c r="AA74" s="144"/>
      <c r="AB74" s="144"/>
      <c r="AC74" s="144"/>
      <c r="AD74" s="144"/>
      <c r="AE74" s="144"/>
      <c r="AF74" s="144"/>
      <c r="AG74" s="144">
        <f>16</f>
        <v>16</v>
      </c>
      <c r="AH74" s="183"/>
      <c r="AI74" s="201">
        <f t="shared" si="0"/>
        <v>150</v>
      </c>
      <c r="AJ74" s="207"/>
      <c r="AK74" s="211" t="e">
        <f t="shared" si="1"/>
        <v>#DIV/0!</v>
      </c>
      <c r="AL74" s="110" t="s">
        <v>216</v>
      </c>
    </row>
    <row r="75" spans="1:38" ht="15.75" customHeight="1" x14ac:dyDescent="0.2">
      <c r="A75" s="174">
        <v>63</v>
      </c>
      <c r="B75" s="182" t="s">
        <v>287</v>
      </c>
      <c r="C75" s="34" t="s">
        <v>227</v>
      </c>
      <c r="D75" s="143">
        <v>4</v>
      </c>
      <c r="E75" s="144"/>
      <c r="F75" s="144">
        <v>4</v>
      </c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>
        <f>13*6</f>
        <v>78</v>
      </c>
      <c r="V75" s="144"/>
      <c r="W75" s="144"/>
      <c r="X75" s="144">
        <f>5*12</f>
        <v>60</v>
      </c>
      <c r="Y75" s="144"/>
      <c r="Z75" s="144"/>
      <c r="AA75" s="144"/>
      <c r="AB75" s="144"/>
      <c r="AC75" s="144"/>
      <c r="AD75" s="144"/>
      <c r="AE75" s="144"/>
      <c r="AF75" s="144"/>
      <c r="AG75" s="144">
        <f>4</f>
        <v>4</v>
      </c>
      <c r="AH75" s="183"/>
      <c r="AI75" s="201">
        <f t="shared" si="0"/>
        <v>150</v>
      </c>
      <c r="AJ75" s="207">
        <v>4</v>
      </c>
      <c r="AK75" s="211">
        <f t="shared" si="1"/>
        <v>1</v>
      </c>
      <c r="AL75" s="110" t="s">
        <v>216</v>
      </c>
    </row>
    <row r="76" spans="1:38" ht="15.75" customHeight="1" x14ac:dyDescent="0.2">
      <c r="A76" s="174">
        <v>64</v>
      </c>
      <c r="B76" s="182" t="s">
        <v>247</v>
      </c>
      <c r="C76" s="34" t="s">
        <v>264</v>
      </c>
      <c r="D76" s="143">
        <v>20</v>
      </c>
      <c r="E76" s="144"/>
      <c r="F76" s="144">
        <v>32</v>
      </c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>
        <f>4*6</f>
        <v>24</v>
      </c>
      <c r="V76" s="144"/>
      <c r="W76" s="144"/>
      <c r="X76" s="144">
        <f>5*12</f>
        <v>60</v>
      </c>
      <c r="Y76" s="144"/>
      <c r="Z76" s="144"/>
      <c r="AA76" s="144"/>
      <c r="AB76" s="144"/>
      <c r="AC76" s="144"/>
      <c r="AD76" s="144"/>
      <c r="AE76" s="144"/>
      <c r="AF76" s="144"/>
      <c r="AG76" s="144">
        <f>14</f>
        <v>14</v>
      </c>
      <c r="AH76" s="183"/>
      <c r="AI76" s="201">
        <f t="shared" si="0"/>
        <v>150</v>
      </c>
      <c r="AJ76" s="207">
        <v>30</v>
      </c>
      <c r="AK76" s="211">
        <f t="shared" si="1"/>
        <v>1.5</v>
      </c>
      <c r="AL76" s="110" t="s">
        <v>216</v>
      </c>
    </row>
    <row r="77" spans="1:38" ht="15.75" customHeight="1" x14ac:dyDescent="0.2">
      <c r="A77" s="174">
        <v>65</v>
      </c>
      <c r="B77" s="182" t="s">
        <v>242</v>
      </c>
      <c r="C77" s="34" t="s">
        <v>251</v>
      </c>
      <c r="D77" s="143">
        <f>2*4</f>
        <v>8</v>
      </c>
      <c r="E77" s="144"/>
      <c r="F77" s="144"/>
      <c r="G77" s="144"/>
      <c r="H77" s="144"/>
      <c r="I77" s="144"/>
      <c r="J77" s="144">
        <f>1*4</f>
        <v>4</v>
      </c>
      <c r="K77" s="144"/>
      <c r="L77" s="144"/>
      <c r="M77" s="144"/>
      <c r="N77" s="144"/>
      <c r="O77" s="144"/>
      <c r="P77" s="144"/>
      <c r="Q77" s="144"/>
      <c r="R77" s="144"/>
      <c r="S77" s="144">
        <f>2*6</f>
        <v>12</v>
      </c>
      <c r="T77" s="144">
        <f>2*6</f>
        <v>12</v>
      </c>
      <c r="U77" s="144"/>
      <c r="V77" s="144"/>
      <c r="W77" s="144">
        <f>5*12</f>
        <v>60</v>
      </c>
      <c r="X77" s="144">
        <f>3*12</f>
        <v>36</v>
      </c>
      <c r="Y77" s="144"/>
      <c r="Z77" s="144"/>
      <c r="AA77" s="144"/>
      <c r="AB77" s="144"/>
      <c r="AC77" s="144"/>
      <c r="AD77" s="144"/>
      <c r="AE77" s="144"/>
      <c r="AF77" s="144"/>
      <c r="AG77" s="144">
        <f>18</f>
        <v>18</v>
      </c>
      <c r="AH77" s="183"/>
      <c r="AI77" s="201">
        <f t="shared" ref="AI77:AI174" si="2">SUM(D77:AH77)</f>
        <v>150</v>
      </c>
      <c r="AJ77" s="207">
        <v>36</v>
      </c>
      <c r="AK77" s="211">
        <f t="shared" ref="AK77:AK174" si="3">+AJ77/D77</f>
        <v>4.5</v>
      </c>
      <c r="AL77" s="110" t="s">
        <v>216</v>
      </c>
    </row>
    <row r="78" spans="1:38" ht="15.75" customHeight="1" x14ac:dyDescent="0.2">
      <c r="A78" s="181">
        <v>66</v>
      </c>
      <c r="B78" s="182" t="s">
        <v>252</v>
      </c>
      <c r="C78" s="34" t="s">
        <v>253</v>
      </c>
      <c r="D78" s="143">
        <f>25*4</f>
        <v>100</v>
      </c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>
        <f>50</f>
        <v>50</v>
      </c>
      <c r="AH78" s="183"/>
      <c r="AI78" s="201">
        <f t="shared" si="2"/>
        <v>150</v>
      </c>
      <c r="AJ78" s="207">
        <v>212</v>
      </c>
      <c r="AK78" s="211">
        <f t="shared" si="3"/>
        <v>2.12</v>
      </c>
      <c r="AL78" s="110" t="s">
        <v>216</v>
      </c>
    </row>
    <row r="79" spans="1:38" ht="15.75" customHeight="1" x14ac:dyDescent="0.2">
      <c r="A79" s="174">
        <v>67</v>
      </c>
      <c r="B79" s="182" t="s">
        <v>287</v>
      </c>
      <c r="C79" s="34" t="s">
        <v>262</v>
      </c>
      <c r="D79" s="143"/>
      <c r="E79" s="144"/>
      <c r="F79" s="144">
        <v>8</v>
      </c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>
        <f>13*6</f>
        <v>78</v>
      </c>
      <c r="V79" s="144"/>
      <c r="W79" s="144"/>
      <c r="X79" s="144">
        <f>4*12</f>
        <v>48</v>
      </c>
      <c r="Y79" s="144"/>
      <c r="Z79" s="144"/>
      <c r="AA79" s="144"/>
      <c r="AB79" s="144"/>
      <c r="AC79" s="144"/>
      <c r="AD79" s="144"/>
      <c r="AE79" s="144"/>
      <c r="AF79" s="144"/>
      <c r="AG79" s="144">
        <f>16</f>
        <v>16</v>
      </c>
      <c r="AH79" s="183"/>
      <c r="AI79" s="201">
        <f t="shared" si="2"/>
        <v>150</v>
      </c>
      <c r="AJ79" s="207"/>
      <c r="AK79" s="211" t="e">
        <f t="shared" si="3"/>
        <v>#DIV/0!</v>
      </c>
      <c r="AL79" s="110" t="s">
        <v>216</v>
      </c>
    </row>
    <row r="80" spans="1:38" ht="15.75" customHeight="1" x14ac:dyDescent="0.2">
      <c r="A80" s="174">
        <v>68</v>
      </c>
      <c r="B80" s="182" t="s">
        <v>287</v>
      </c>
      <c r="C80" s="34" t="s">
        <v>266</v>
      </c>
      <c r="D80" s="143"/>
      <c r="E80" s="144"/>
      <c r="F80" s="144">
        <v>8</v>
      </c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>
        <f>13*6</f>
        <v>78</v>
      </c>
      <c r="V80" s="144"/>
      <c r="W80" s="144"/>
      <c r="X80" s="144">
        <f>5*12</f>
        <v>60</v>
      </c>
      <c r="Y80" s="144"/>
      <c r="Z80" s="144"/>
      <c r="AA80" s="144"/>
      <c r="AB80" s="144"/>
      <c r="AC80" s="144"/>
      <c r="AD80" s="144"/>
      <c r="AE80" s="144"/>
      <c r="AF80" s="144"/>
      <c r="AG80" s="144">
        <f>4</f>
        <v>4</v>
      </c>
      <c r="AH80" s="183"/>
      <c r="AI80" s="201">
        <f t="shared" si="2"/>
        <v>150</v>
      </c>
      <c r="AJ80" s="206">
        <v>7</v>
      </c>
      <c r="AK80" s="211" t="e">
        <f t="shared" si="3"/>
        <v>#DIV/0!</v>
      </c>
      <c r="AL80" s="110" t="s">
        <v>216</v>
      </c>
    </row>
    <row r="81" spans="1:38" ht="15.75" customHeight="1" x14ac:dyDescent="0.2">
      <c r="A81" s="174">
        <v>69</v>
      </c>
      <c r="B81" s="182" t="s">
        <v>241</v>
      </c>
      <c r="C81" s="34" t="s">
        <v>267</v>
      </c>
      <c r="D81" s="143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>
        <f>13*6</f>
        <v>78</v>
      </c>
      <c r="T81" s="144"/>
      <c r="U81" s="144"/>
      <c r="V81" s="144"/>
      <c r="W81" s="144"/>
      <c r="X81" s="144">
        <f>6*12</f>
        <v>72</v>
      </c>
      <c r="Y81" s="144"/>
      <c r="Z81" s="144"/>
      <c r="AA81" s="144"/>
      <c r="AB81" s="144"/>
      <c r="AC81" s="144"/>
      <c r="AD81" s="144"/>
      <c r="AE81" s="144"/>
      <c r="AF81" s="144"/>
      <c r="AG81" s="144"/>
      <c r="AH81" s="183"/>
      <c r="AI81" s="201">
        <f t="shared" si="2"/>
        <v>150</v>
      </c>
      <c r="AJ81" s="206"/>
      <c r="AK81" s="211" t="e">
        <f t="shared" si="3"/>
        <v>#DIV/0!</v>
      </c>
      <c r="AL81" s="110" t="s">
        <v>216</v>
      </c>
    </row>
    <row r="82" spans="1:38" ht="15.75" customHeight="1" x14ac:dyDescent="0.2">
      <c r="A82" s="181">
        <v>70</v>
      </c>
      <c r="B82" s="182" t="s">
        <v>241</v>
      </c>
      <c r="C82" s="34" t="s">
        <v>263</v>
      </c>
      <c r="D82" s="143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>
        <f>5*6</f>
        <v>30</v>
      </c>
      <c r="T82" s="144"/>
      <c r="U82" s="144">
        <f>10*6</f>
        <v>60</v>
      </c>
      <c r="V82" s="144"/>
      <c r="W82" s="144"/>
      <c r="X82" s="144">
        <f>5*12</f>
        <v>60</v>
      </c>
      <c r="Y82" s="144"/>
      <c r="Z82" s="144"/>
      <c r="AA82" s="144"/>
      <c r="AB82" s="144"/>
      <c r="AC82" s="144"/>
      <c r="AD82" s="144"/>
      <c r="AE82" s="144"/>
      <c r="AF82" s="144"/>
      <c r="AG82" s="144"/>
      <c r="AH82" s="183"/>
      <c r="AI82" s="201">
        <f t="shared" si="2"/>
        <v>150</v>
      </c>
      <c r="AJ82" s="206"/>
      <c r="AK82" s="211" t="e">
        <f t="shared" si="3"/>
        <v>#DIV/0!</v>
      </c>
      <c r="AL82" s="110" t="s">
        <v>216</v>
      </c>
    </row>
    <row r="83" spans="1:38" ht="15.75" customHeight="1" x14ac:dyDescent="0.2">
      <c r="A83" s="174">
        <v>71</v>
      </c>
      <c r="B83" s="182" t="s">
        <v>241</v>
      </c>
      <c r="C83" s="34" t="s">
        <v>268</v>
      </c>
      <c r="D83" s="143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f>13*6</f>
        <v>78</v>
      </c>
      <c r="T83" s="144"/>
      <c r="U83" s="144"/>
      <c r="V83" s="144"/>
      <c r="W83" s="144"/>
      <c r="X83" s="144">
        <f>6*12</f>
        <v>72</v>
      </c>
      <c r="Y83" s="144"/>
      <c r="Z83" s="144"/>
      <c r="AA83" s="144"/>
      <c r="AB83" s="144"/>
      <c r="AC83" s="144"/>
      <c r="AD83" s="144"/>
      <c r="AE83" s="144"/>
      <c r="AF83" s="144"/>
      <c r="AG83" s="144"/>
      <c r="AH83" s="183"/>
      <c r="AI83" s="201">
        <f t="shared" si="2"/>
        <v>150</v>
      </c>
      <c r="AJ83" s="208"/>
      <c r="AK83" s="211" t="e">
        <f t="shared" si="3"/>
        <v>#DIV/0!</v>
      </c>
      <c r="AL83" s="110" t="s">
        <v>216</v>
      </c>
    </row>
    <row r="84" spans="1:38" ht="15.75" customHeight="1" x14ac:dyDescent="0.2">
      <c r="A84" s="174">
        <v>72</v>
      </c>
      <c r="B84" s="182" t="s">
        <v>256</v>
      </c>
      <c r="C84" s="34" t="s">
        <v>273</v>
      </c>
      <c r="D84" s="143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f>13*6</f>
        <v>78</v>
      </c>
      <c r="T84" s="144"/>
      <c r="U84" s="144"/>
      <c r="V84" s="144"/>
      <c r="W84" s="144"/>
      <c r="X84" s="144">
        <f>6*12</f>
        <v>72</v>
      </c>
      <c r="Y84" s="144"/>
      <c r="Z84" s="144"/>
      <c r="AA84" s="144"/>
      <c r="AB84" s="144"/>
      <c r="AC84" s="144"/>
      <c r="AD84" s="144"/>
      <c r="AE84" s="144"/>
      <c r="AF84" s="144"/>
      <c r="AG84" s="144"/>
      <c r="AH84" s="183"/>
      <c r="AI84" s="201">
        <f t="shared" si="2"/>
        <v>150</v>
      </c>
      <c r="AJ84" s="207"/>
      <c r="AK84" s="211" t="e">
        <f t="shared" si="3"/>
        <v>#DIV/0!</v>
      </c>
      <c r="AL84" s="110" t="s">
        <v>216</v>
      </c>
    </row>
    <row r="85" spans="1:38" ht="15.75" customHeight="1" x14ac:dyDescent="0.2">
      <c r="A85" s="174">
        <v>73</v>
      </c>
      <c r="B85" s="182" t="s">
        <v>239</v>
      </c>
      <c r="C85" s="34" t="s">
        <v>265</v>
      </c>
      <c r="D85" s="143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>
        <f>12*6</f>
        <v>72</v>
      </c>
      <c r="T85" s="144"/>
      <c r="U85" s="144">
        <f>1*6</f>
        <v>6</v>
      </c>
      <c r="V85" s="144"/>
      <c r="W85" s="144"/>
      <c r="X85" s="144">
        <f>6*12</f>
        <v>72</v>
      </c>
      <c r="Y85" s="144"/>
      <c r="Z85" s="144"/>
      <c r="AA85" s="144"/>
      <c r="AB85" s="144"/>
      <c r="AC85" s="144"/>
      <c r="AD85" s="144"/>
      <c r="AE85" s="144"/>
      <c r="AF85" s="144"/>
      <c r="AG85" s="144"/>
      <c r="AH85" s="183"/>
      <c r="AI85" s="201">
        <f t="shared" si="2"/>
        <v>150</v>
      </c>
      <c r="AJ85" s="207"/>
      <c r="AK85" s="211" t="e">
        <f t="shared" si="3"/>
        <v>#DIV/0!</v>
      </c>
      <c r="AL85" s="110" t="s">
        <v>216</v>
      </c>
    </row>
    <row r="86" spans="1:38" ht="15.75" customHeight="1" x14ac:dyDescent="0.2">
      <c r="A86" s="181">
        <v>74</v>
      </c>
      <c r="B86" s="182" t="s">
        <v>242</v>
      </c>
      <c r="C86" s="34" t="s">
        <v>254</v>
      </c>
      <c r="D86" s="143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>
        <f>13*6</f>
        <v>78</v>
      </c>
      <c r="T86" s="144"/>
      <c r="U86" s="144"/>
      <c r="V86" s="144"/>
      <c r="W86" s="144"/>
      <c r="X86" s="144">
        <f>6*12</f>
        <v>72</v>
      </c>
      <c r="Y86" s="144"/>
      <c r="Z86" s="144"/>
      <c r="AA86" s="144"/>
      <c r="AB86" s="144"/>
      <c r="AC86" s="144"/>
      <c r="AD86" s="144"/>
      <c r="AE86" s="144"/>
      <c r="AF86" s="144"/>
      <c r="AG86" s="144"/>
      <c r="AH86" s="183"/>
      <c r="AI86" s="201">
        <f t="shared" si="2"/>
        <v>150</v>
      </c>
      <c r="AJ86" s="207">
        <v>0</v>
      </c>
      <c r="AK86" s="211" t="e">
        <f t="shared" si="3"/>
        <v>#DIV/0!</v>
      </c>
      <c r="AL86" s="110" t="s">
        <v>216</v>
      </c>
    </row>
    <row r="87" spans="1:38" ht="15.75" customHeight="1" x14ac:dyDescent="0.2">
      <c r="A87" s="174">
        <v>75</v>
      </c>
      <c r="B87" s="182" t="s">
        <v>241</v>
      </c>
      <c r="C87" s="34" t="s">
        <v>269</v>
      </c>
      <c r="D87" s="143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>
        <f>5*6</f>
        <v>30</v>
      </c>
      <c r="T87" s="144"/>
      <c r="U87" s="144">
        <f>10*6</f>
        <v>60</v>
      </c>
      <c r="V87" s="144"/>
      <c r="W87" s="144"/>
      <c r="X87" s="144">
        <f>5*12</f>
        <v>60</v>
      </c>
      <c r="Y87" s="144"/>
      <c r="Z87" s="144"/>
      <c r="AA87" s="144"/>
      <c r="AB87" s="144"/>
      <c r="AC87" s="144"/>
      <c r="AD87" s="144"/>
      <c r="AE87" s="144"/>
      <c r="AF87" s="144"/>
      <c r="AG87" s="144"/>
      <c r="AH87" s="183"/>
      <c r="AI87" s="201">
        <f t="shared" si="2"/>
        <v>150</v>
      </c>
      <c r="AJ87" s="207">
        <v>0</v>
      </c>
      <c r="AK87" s="211" t="e">
        <f t="shared" si="3"/>
        <v>#DIV/0!</v>
      </c>
      <c r="AL87" s="110" t="s">
        <v>216</v>
      </c>
    </row>
    <row r="88" spans="1:38" ht="15.75" customHeight="1" x14ac:dyDescent="0.2">
      <c r="A88" s="174">
        <v>76</v>
      </c>
      <c r="B88" s="182" t="s">
        <v>242</v>
      </c>
      <c r="C88" s="34" t="s">
        <v>274</v>
      </c>
      <c r="D88" s="143">
        <v>40</v>
      </c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>
        <v>60</v>
      </c>
      <c r="Y88" s="144"/>
      <c r="Z88" s="144"/>
      <c r="AA88" s="144"/>
      <c r="AB88" s="144"/>
      <c r="AC88" s="144"/>
      <c r="AD88" s="144"/>
      <c r="AE88" s="144"/>
      <c r="AF88" s="144"/>
      <c r="AG88" s="144">
        <f>50</f>
        <v>50</v>
      </c>
      <c r="AH88" s="183"/>
      <c r="AI88" s="201">
        <f t="shared" si="2"/>
        <v>150</v>
      </c>
      <c r="AJ88" s="207">
        <v>135</v>
      </c>
      <c r="AK88" s="211">
        <f t="shared" si="3"/>
        <v>3.375</v>
      </c>
      <c r="AL88" s="110" t="s">
        <v>216</v>
      </c>
    </row>
    <row r="89" spans="1:38" ht="15.75" customHeight="1" x14ac:dyDescent="0.2">
      <c r="A89" s="174">
        <v>77</v>
      </c>
      <c r="B89" s="182" t="s">
        <v>306</v>
      </c>
      <c r="C89" s="34" t="s">
        <v>275</v>
      </c>
      <c r="D89" s="143">
        <v>40</v>
      </c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>
        <v>60</v>
      </c>
      <c r="Y89" s="144"/>
      <c r="Z89" s="144"/>
      <c r="AA89" s="144"/>
      <c r="AB89" s="144"/>
      <c r="AC89" s="144"/>
      <c r="AD89" s="144"/>
      <c r="AE89" s="144"/>
      <c r="AF89" s="144"/>
      <c r="AG89" s="144">
        <f>50</f>
        <v>50</v>
      </c>
      <c r="AH89" s="183"/>
      <c r="AI89" s="201">
        <f t="shared" si="2"/>
        <v>150</v>
      </c>
      <c r="AJ89" s="207">
        <v>149</v>
      </c>
      <c r="AK89" s="211">
        <f t="shared" si="3"/>
        <v>3.7250000000000001</v>
      </c>
      <c r="AL89" s="110" t="s">
        <v>216</v>
      </c>
    </row>
    <row r="90" spans="1:38" ht="15.75" customHeight="1" x14ac:dyDescent="0.2">
      <c r="A90" s="181">
        <v>78</v>
      </c>
      <c r="B90" s="182" t="s">
        <v>239</v>
      </c>
      <c r="C90" s="34" t="s">
        <v>282</v>
      </c>
      <c r="D90" s="143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>
        <f>13*6</f>
        <v>78</v>
      </c>
      <c r="T90" s="144"/>
      <c r="U90" s="144"/>
      <c r="V90" s="144"/>
      <c r="W90" s="144"/>
      <c r="X90" s="144">
        <f>6*12</f>
        <v>72</v>
      </c>
      <c r="Y90" s="144"/>
      <c r="Z90" s="144"/>
      <c r="AA90" s="144"/>
      <c r="AB90" s="144"/>
      <c r="AC90" s="144"/>
      <c r="AD90" s="144"/>
      <c r="AE90" s="144"/>
      <c r="AF90" s="144"/>
      <c r="AG90" s="144"/>
      <c r="AH90" s="183"/>
      <c r="AI90" s="201">
        <f t="shared" si="2"/>
        <v>150</v>
      </c>
      <c r="AJ90" s="207"/>
      <c r="AK90" s="211" t="e">
        <f t="shared" si="3"/>
        <v>#DIV/0!</v>
      </c>
      <c r="AL90" s="110" t="s">
        <v>216</v>
      </c>
    </row>
    <row r="91" spans="1:38" ht="15.75" customHeight="1" x14ac:dyDescent="0.2">
      <c r="A91" s="174">
        <v>79</v>
      </c>
      <c r="B91" s="182" t="s">
        <v>247</v>
      </c>
      <c r="C91" s="34" t="s">
        <v>276</v>
      </c>
      <c r="D91" s="143">
        <v>20</v>
      </c>
      <c r="E91" s="144"/>
      <c r="F91" s="144">
        <v>44</v>
      </c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>
        <f>2*6</f>
        <v>12</v>
      </c>
      <c r="V91" s="144"/>
      <c r="W91" s="144"/>
      <c r="X91" s="144">
        <f>5*12</f>
        <v>60</v>
      </c>
      <c r="Y91" s="144"/>
      <c r="Z91" s="144"/>
      <c r="AA91" s="144"/>
      <c r="AB91" s="144"/>
      <c r="AC91" s="144"/>
      <c r="AD91" s="144"/>
      <c r="AE91" s="144"/>
      <c r="AF91" s="144"/>
      <c r="AG91" s="144">
        <f>14</f>
        <v>14</v>
      </c>
      <c r="AH91" s="183"/>
      <c r="AI91" s="201">
        <f t="shared" si="2"/>
        <v>150</v>
      </c>
      <c r="AJ91" s="207">
        <v>37</v>
      </c>
      <c r="AK91" s="211">
        <f t="shared" si="3"/>
        <v>1.85</v>
      </c>
      <c r="AL91" s="110" t="s">
        <v>216</v>
      </c>
    </row>
    <row r="92" spans="1:38" ht="15.75" customHeight="1" x14ac:dyDescent="0.2">
      <c r="A92" s="174">
        <v>80</v>
      </c>
      <c r="B92" s="182" t="s">
        <v>239</v>
      </c>
      <c r="C92" s="34" t="s">
        <v>308</v>
      </c>
      <c r="D92" s="143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f>13*6</f>
        <v>78</v>
      </c>
      <c r="T92" s="144"/>
      <c r="U92" s="144"/>
      <c r="V92" s="144"/>
      <c r="W92" s="144"/>
      <c r="X92" s="144">
        <f>6*12</f>
        <v>72</v>
      </c>
      <c r="Y92" s="144"/>
      <c r="Z92" s="144"/>
      <c r="AA92" s="144"/>
      <c r="AB92" s="144"/>
      <c r="AC92" s="144"/>
      <c r="AD92" s="144"/>
      <c r="AE92" s="144"/>
      <c r="AF92" s="144"/>
      <c r="AG92" s="144"/>
      <c r="AH92" s="183"/>
      <c r="AI92" s="201">
        <f t="shared" si="2"/>
        <v>150</v>
      </c>
      <c r="AJ92" s="207"/>
      <c r="AK92" s="211" t="e">
        <f t="shared" si="3"/>
        <v>#DIV/0!</v>
      </c>
      <c r="AL92" s="110" t="s">
        <v>216</v>
      </c>
    </row>
    <row r="93" spans="1:38" ht="15.75" customHeight="1" x14ac:dyDescent="0.2">
      <c r="A93" s="174">
        <v>81</v>
      </c>
      <c r="B93" s="182" t="s">
        <v>242</v>
      </c>
      <c r="C93" s="34" t="s">
        <v>309</v>
      </c>
      <c r="D93" s="143">
        <f>4*4</f>
        <v>16</v>
      </c>
      <c r="E93" s="144"/>
      <c r="F93" s="144"/>
      <c r="G93" s="144"/>
      <c r="H93" s="144"/>
      <c r="I93" s="144"/>
      <c r="J93" s="144">
        <f>3*4</f>
        <v>12</v>
      </c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>
        <f>6*12</f>
        <v>72</v>
      </c>
      <c r="X93" s="144">
        <f>2*12</f>
        <v>24</v>
      </c>
      <c r="Y93" s="144"/>
      <c r="Z93" s="144"/>
      <c r="AA93" s="144"/>
      <c r="AB93" s="144"/>
      <c r="AC93" s="144"/>
      <c r="AD93" s="144"/>
      <c r="AE93" s="144"/>
      <c r="AF93" s="144"/>
      <c r="AG93" s="144">
        <f>26</f>
        <v>26</v>
      </c>
      <c r="AH93" s="183"/>
      <c r="AI93" s="201">
        <f t="shared" si="2"/>
        <v>150</v>
      </c>
      <c r="AJ93" s="207">
        <v>72</v>
      </c>
      <c r="AK93" s="211">
        <f t="shared" si="3"/>
        <v>4.5</v>
      </c>
      <c r="AL93" s="110" t="s">
        <v>216</v>
      </c>
    </row>
    <row r="94" spans="1:38" ht="15.75" customHeight="1" x14ac:dyDescent="0.2">
      <c r="A94" s="181">
        <v>82</v>
      </c>
      <c r="B94" s="182" t="s">
        <v>241</v>
      </c>
      <c r="C94" s="34" t="s">
        <v>310</v>
      </c>
      <c r="D94" s="143">
        <f>8*4</f>
        <v>32</v>
      </c>
      <c r="E94" s="144"/>
      <c r="F94" s="144"/>
      <c r="G94" s="144"/>
      <c r="H94" s="144"/>
      <c r="I94" s="144"/>
      <c r="J94" s="144"/>
      <c r="K94" s="144"/>
      <c r="L94" s="144">
        <f>6*4</f>
        <v>24</v>
      </c>
      <c r="M94" s="144"/>
      <c r="N94" s="144"/>
      <c r="O94" s="144"/>
      <c r="P94" s="144"/>
      <c r="Q94" s="144"/>
      <c r="R94" s="144"/>
      <c r="S94" s="144">
        <f>3*6</f>
        <v>18</v>
      </c>
      <c r="T94" s="144"/>
      <c r="U94" s="144">
        <f>6*6</f>
        <v>36</v>
      </c>
      <c r="V94" s="144"/>
      <c r="W94" s="144"/>
      <c r="X94" s="144">
        <f>3*12</f>
        <v>36</v>
      </c>
      <c r="Y94" s="144"/>
      <c r="Z94" s="144"/>
      <c r="AA94" s="144"/>
      <c r="AB94" s="144"/>
      <c r="AC94" s="144"/>
      <c r="AD94" s="144"/>
      <c r="AE94" s="144"/>
      <c r="AF94" s="144"/>
      <c r="AG94" s="144">
        <f>4</f>
        <v>4</v>
      </c>
      <c r="AH94" s="183"/>
      <c r="AI94" s="201">
        <f t="shared" si="2"/>
        <v>150</v>
      </c>
      <c r="AJ94" s="207">
        <v>57</v>
      </c>
      <c r="AK94" s="211">
        <f t="shared" si="3"/>
        <v>1.78125</v>
      </c>
      <c r="AL94" s="110" t="s">
        <v>216</v>
      </c>
    </row>
    <row r="95" spans="1:38" ht="15.75" customHeight="1" x14ac:dyDescent="0.2">
      <c r="A95" s="174">
        <v>83</v>
      </c>
      <c r="B95" s="182" t="s">
        <v>243</v>
      </c>
      <c r="C95" s="34" t="s">
        <v>313</v>
      </c>
      <c r="D95" s="143">
        <f>19*4</f>
        <v>76</v>
      </c>
      <c r="E95" s="144"/>
      <c r="F95" s="144"/>
      <c r="G95" s="144"/>
      <c r="H95" s="144"/>
      <c r="I95" s="144"/>
      <c r="J95" s="144"/>
      <c r="K95" s="144"/>
      <c r="L95" s="144">
        <f>8*4</f>
        <v>32</v>
      </c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>
        <f>1*12</f>
        <v>12</v>
      </c>
      <c r="Y95" s="144"/>
      <c r="Z95" s="144"/>
      <c r="AA95" s="144"/>
      <c r="AB95" s="144"/>
      <c r="AC95" s="144"/>
      <c r="AD95" s="144"/>
      <c r="AE95" s="144"/>
      <c r="AF95" s="144"/>
      <c r="AG95" s="144">
        <f>30</f>
        <v>30</v>
      </c>
      <c r="AH95" s="183"/>
      <c r="AI95" s="201">
        <f t="shared" si="2"/>
        <v>150</v>
      </c>
      <c r="AJ95" s="207">
        <v>194</v>
      </c>
      <c r="AK95" s="211">
        <f t="shared" si="3"/>
        <v>2.5526315789473686</v>
      </c>
      <c r="AL95" s="110" t="s">
        <v>216</v>
      </c>
    </row>
    <row r="96" spans="1:38" ht="15.75" customHeight="1" x14ac:dyDescent="0.2">
      <c r="A96" s="174">
        <v>84</v>
      </c>
      <c r="B96" s="182" t="s">
        <v>242</v>
      </c>
      <c r="C96" s="34" t="s">
        <v>314</v>
      </c>
      <c r="D96" s="143">
        <f>1*4</f>
        <v>4</v>
      </c>
      <c r="E96" s="144"/>
      <c r="F96" s="144"/>
      <c r="G96" s="144"/>
      <c r="H96" s="144"/>
      <c r="I96" s="144"/>
      <c r="J96" s="144">
        <f>1*4</f>
        <v>4</v>
      </c>
      <c r="K96" s="144"/>
      <c r="L96" s="144"/>
      <c r="M96" s="144"/>
      <c r="N96" s="144"/>
      <c r="O96" s="144"/>
      <c r="P96" s="144"/>
      <c r="Q96" s="144"/>
      <c r="R96" s="144"/>
      <c r="S96" s="144">
        <f>1*6</f>
        <v>6</v>
      </c>
      <c r="T96" s="144"/>
      <c r="U96" s="144"/>
      <c r="V96" s="144"/>
      <c r="W96" s="144">
        <f>6*12</f>
        <v>72</v>
      </c>
      <c r="X96" s="144">
        <f>4*12</f>
        <v>48</v>
      </c>
      <c r="Y96" s="144"/>
      <c r="Z96" s="144"/>
      <c r="AA96" s="144"/>
      <c r="AB96" s="144"/>
      <c r="AC96" s="144"/>
      <c r="AD96" s="144"/>
      <c r="AE96" s="144"/>
      <c r="AF96" s="144"/>
      <c r="AG96" s="144">
        <f>16</f>
        <v>16</v>
      </c>
      <c r="AH96" s="183"/>
      <c r="AI96" s="201">
        <f t="shared" si="2"/>
        <v>150</v>
      </c>
      <c r="AJ96" s="207">
        <v>29</v>
      </c>
      <c r="AK96" s="211">
        <f t="shared" si="3"/>
        <v>7.25</v>
      </c>
      <c r="AL96" s="110" t="s">
        <v>216</v>
      </c>
    </row>
    <row r="97" spans="1:38" ht="15.75" customHeight="1" x14ac:dyDescent="0.2">
      <c r="A97" s="174">
        <v>85</v>
      </c>
      <c r="B97" s="182" t="s">
        <v>242</v>
      </c>
      <c r="C97" s="34" t="s">
        <v>315</v>
      </c>
      <c r="D97" s="143">
        <f>3*4</f>
        <v>12</v>
      </c>
      <c r="E97" s="144"/>
      <c r="F97" s="144"/>
      <c r="G97" s="144"/>
      <c r="H97" s="144"/>
      <c r="I97" s="144"/>
      <c r="J97" s="144">
        <f>1*4</f>
        <v>4</v>
      </c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>
        <f>6*12</f>
        <v>72</v>
      </c>
      <c r="X97" s="144">
        <f>4*12</f>
        <v>48</v>
      </c>
      <c r="Y97" s="144"/>
      <c r="Z97" s="144"/>
      <c r="AA97" s="144"/>
      <c r="AB97" s="144"/>
      <c r="AC97" s="144"/>
      <c r="AD97" s="144"/>
      <c r="AE97" s="144"/>
      <c r="AF97" s="144"/>
      <c r="AG97" s="144">
        <f>14</f>
        <v>14</v>
      </c>
      <c r="AH97" s="183"/>
      <c r="AI97" s="201">
        <f t="shared" si="2"/>
        <v>150</v>
      </c>
      <c r="AJ97" s="207">
        <v>53</v>
      </c>
      <c r="AK97" s="211">
        <f t="shared" si="3"/>
        <v>4.416666666666667</v>
      </c>
      <c r="AL97" s="110" t="s">
        <v>216</v>
      </c>
    </row>
    <row r="98" spans="1:38" ht="15.75" customHeight="1" x14ac:dyDescent="0.2">
      <c r="A98" s="181">
        <v>86</v>
      </c>
      <c r="B98" s="182" t="s">
        <v>372</v>
      </c>
      <c r="C98" s="34" t="s">
        <v>316</v>
      </c>
      <c r="D98" s="143">
        <f>1*4</f>
        <v>4</v>
      </c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>
        <f>6*6</f>
        <v>36</v>
      </c>
      <c r="T98" s="144"/>
      <c r="U98" s="144">
        <f>2*6</f>
        <v>12</v>
      </c>
      <c r="V98" s="144"/>
      <c r="W98" s="144">
        <f>3*12</f>
        <v>36</v>
      </c>
      <c r="X98" s="144">
        <f>4*12</f>
        <v>48</v>
      </c>
      <c r="Y98" s="144"/>
      <c r="Z98" s="144"/>
      <c r="AA98" s="144"/>
      <c r="AB98" s="144"/>
      <c r="AC98" s="144"/>
      <c r="AD98" s="144"/>
      <c r="AE98" s="144"/>
      <c r="AF98" s="144"/>
      <c r="AG98" s="144">
        <f>14</f>
        <v>14</v>
      </c>
      <c r="AH98" s="183"/>
      <c r="AI98" s="201">
        <f t="shared" si="2"/>
        <v>150</v>
      </c>
      <c r="AJ98" s="207">
        <v>23</v>
      </c>
      <c r="AK98" s="211">
        <f t="shared" si="3"/>
        <v>5.75</v>
      </c>
      <c r="AL98" s="110" t="s">
        <v>216</v>
      </c>
    </row>
    <row r="99" spans="1:38" ht="15.75" customHeight="1" x14ac:dyDescent="0.2">
      <c r="A99" s="174">
        <v>87</v>
      </c>
      <c r="B99" s="182" t="s">
        <v>419</v>
      </c>
      <c r="C99" s="34" t="s">
        <v>318</v>
      </c>
      <c r="D99" s="143">
        <f>6*4</f>
        <v>24</v>
      </c>
      <c r="E99" s="144"/>
      <c r="F99" s="144"/>
      <c r="G99" s="144">
        <f>5*4</f>
        <v>20</v>
      </c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>
        <f>3*2</f>
        <v>6</v>
      </c>
      <c r="S99" s="144">
        <f>3*4</f>
        <v>12</v>
      </c>
      <c r="T99" s="144"/>
      <c r="U99" s="144">
        <f>1*6</f>
        <v>6</v>
      </c>
      <c r="V99" s="144"/>
      <c r="W99" s="144">
        <f>1*12</f>
        <v>12</v>
      </c>
      <c r="X99" s="144">
        <f>5*12</f>
        <v>60</v>
      </c>
      <c r="Y99" s="144"/>
      <c r="Z99" s="144"/>
      <c r="AA99" s="144"/>
      <c r="AB99" s="144"/>
      <c r="AC99" s="144"/>
      <c r="AD99" s="144"/>
      <c r="AE99" s="144"/>
      <c r="AF99" s="144"/>
      <c r="AG99" s="144">
        <f>10</f>
        <v>10</v>
      </c>
      <c r="AH99" s="183"/>
      <c r="AI99" s="201">
        <f t="shared" si="2"/>
        <v>150</v>
      </c>
      <c r="AJ99" s="207">
        <v>19</v>
      </c>
      <c r="AK99" s="211">
        <f t="shared" si="3"/>
        <v>0.79166666666666663</v>
      </c>
      <c r="AL99" s="110" t="s">
        <v>216</v>
      </c>
    </row>
    <row r="100" spans="1:38" ht="15.75" customHeight="1" x14ac:dyDescent="0.2">
      <c r="A100" s="174">
        <v>88</v>
      </c>
      <c r="B100" s="182" t="s">
        <v>245</v>
      </c>
      <c r="C100" s="34" t="s">
        <v>319</v>
      </c>
      <c r="D100" s="143">
        <f>13*4</f>
        <v>52</v>
      </c>
      <c r="E100" s="144"/>
      <c r="F100" s="144"/>
      <c r="G100" s="144"/>
      <c r="H100" s="144"/>
      <c r="I100" s="144"/>
      <c r="J100" s="144"/>
      <c r="K100" s="144"/>
      <c r="L100" s="144">
        <f>18*4</f>
        <v>72</v>
      </c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>
        <f>26</f>
        <v>26</v>
      </c>
      <c r="AH100" s="183"/>
      <c r="AI100" s="201">
        <f t="shared" si="2"/>
        <v>150</v>
      </c>
      <c r="AJ100" s="207">
        <v>134</v>
      </c>
      <c r="AK100" s="211">
        <f t="shared" si="3"/>
        <v>2.5769230769230771</v>
      </c>
      <c r="AL100" s="110" t="s">
        <v>216</v>
      </c>
    </row>
    <row r="101" spans="1:38" ht="15.75" customHeight="1" x14ac:dyDescent="0.2">
      <c r="A101" s="174">
        <v>89</v>
      </c>
      <c r="B101" s="182" t="s">
        <v>241</v>
      </c>
      <c r="C101" s="34" t="s">
        <v>320</v>
      </c>
      <c r="D101" s="143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>
        <f>4*6</f>
        <v>24</v>
      </c>
      <c r="T101" s="144"/>
      <c r="U101" s="144">
        <f>11*6</f>
        <v>66</v>
      </c>
      <c r="V101" s="144"/>
      <c r="W101" s="144"/>
      <c r="X101" s="144">
        <f>5*12</f>
        <v>60</v>
      </c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83"/>
      <c r="AI101" s="201">
        <f t="shared" si="2"/>
        <v>150</v>
      </c>
      <c r="AJ101" s="207">
        <v>3</v>
      </c>
      <c r="AK101" s="211" t="e">
        <f t="shared" si="3"/>
        <v>#DIV/0!</v>
      </c>
      <c r="AL101" s="110" t="s">
        <v>216</v>
      </c>
    </row>
    <row r="102" spans="1:38" ht="15.75" customHeight="1" x14ac:dyDescent="0.2">
      <c r="A102" s="181">
        <v>90</v>
      </c>
      <c r="B102" s="182" t="s">
        <v>241</v>
      </c>
      <c r="C102" s="34" t="s">
        <v>321</v>
      </c>
      <c r="D102" s="143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>
        <f>3*6</f>
        <v>18</v>
      </c>
      <c r="T102" s="144"/>
      <c r="U102" s="144">
        <f>8*6</f>
        <v>48</v>
      </c>
      <c r="V102" s="144"/>
      <c r="W102" s="144"/>
      <c r="X102" s="144">
        <f>7*12</f>
        <v>84</v>
      </c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83"/>
      <c r="AI102" s="201">
        <f t="shared" si="2"/>
        <v>150</v>
      </c>
      <c r="AJ102" s="207">
        <v>11</v>
      </c>
      <c r="AK102" s="211" t="e">
        <f t="shared" si="3"/>
        <v>#DIV/0!</v>
      </c>
      <c r="AL102" s="110" t="s">
        <v>216</v>
      </c>
    </row>
    <row r="103" spans="1:38" ht="15.75" customHeight="1" x14ac:dyDescent="0.2">
      <c r="A103" s="174">
        <v>91</v>
      </c>
      <c r="B103" s="182" t="s">
        <v>372</v>
      </c>
      <c r="C103" s="34" t="s">
        <v>322</v>
      </c>
      <c r="D103" s="143">
        <f>9*4</f>
        <v>36</v>
      </c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>
        <f>4*6</f>
        <v>24</v>
      </c>
      <c r="T103" s="144"/>
      <c r="U103" s="144">
        <f>7*6</f>
        <v>42</v>
      </c>
      <c r="V103" s="144"/>
      <c r="W103" s="144">
        <f>1*12</f>
        <v>12</v>
      </c>
      <c r="X103" s="144">
        <f>2*12</f>
        <v>24</v>
      </c>
      <c r="Y103" s="144"/>
      <c r="Z103" s="144"/>
      <c r="AA103" s="144"/>
      <c r="AB103" s="144"/>
      <c r="AC103" s="144"/>
      <c r="AD103" s="144"/>
      <c r="AE103" s="144"/>
      <c r="AF103" s="144"/>
      <c r="AG103" s="144">
        <f>12</f>
        <v>12</v>
      </c>
      <c r="AH103" s="183"/>
      <c r="AI103" s="201">
        <f t="shared" si="2"/>
        <v>150</v>
      </c>
      <c r="AJ103" s="207">
        <v>51</v>
      </c>
      <c r="AK103" s="211">
        <f t="shared" si="3"/>
        <v>1.4166666666666667</v>
      </c>
      <c r="AL103" s="110" t="s">
        <v>216</v>
      </c>
    </row>
    <row r="104" spans="1:38" ht="15.75" customHeight="1" x14ac:dyDescent="0.2">
      <c r="A104" s="174">
        <v>92</v>
      </c>
      <c r="B104" s="182" t="s">
        <v>247</v>
      </c>
      <c r="C104" s="34" t="s">
        <v>323</v>
      </c>
      <c r="D104" s="143">
        <f>23*4</f>
        <v>92</v>
      </c>
      <c r="E104" s="144"/>
      <c r="F104" s="144"/>
      <c r="G104" s="144"/>
      <c r="H104" s="144"/>
      <c r="I104" s="144"/>
      <c r="J104" s="144"/>
      <c r="K104" s="144"/>
      <c r="L104" s="144">
        <f>4*4</f>
        <v>16</v>
      </c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>
        <f>42</f>
        <v>42</v>
      </c>
      <c r="AH104" s="183"/>
      <c r="AI104" s="201">
        <f t="shared" si="2"/>
        <v>150</v>
      </c>
      <c r="AJ104" s="207">
        <v>270</v>
      </c>
      <c r="AK104" s="211">
        <f t="shared" si="3"/>
        <v>2.9347826086956523</v>
      </c>
      <c r="AL104" s="110" t="s">
        <v>216</v>
      </c>
    </row>
    <row r="105" spans="1:38" ht="15.75" customHeight="1" x14ac:dyDescent="0.2">
      <c r="A105" s="174">
        <v>93</v>
      </c>
      <c r="B105" s="182" t="s">
        <v>242</v>
      </c>
      <c r="C105" s="34" t="s">
        <v>324</v>
      </c>
      <c r="D105" s="143">
        <f>2*4</f>
        <v>8</v>
      </c>
      <c r="E105" s="144"/>
      <c r="F105" s="144"/>
      <c r="G105" s="144"/>
      <c r="H105" s="144"/>
      <c r="I105" s="144"/>
      <c r="J105" s="144">
        <f>1*4</f>
        <v>4</v>
      </c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>
        <f>6*12</f>
        <v>72</v>
      </c>
      <c r="X105" s="144">
        <f>4*12</f>
        <v>48</v>
      </c>
      <c r="Y105" s="144"/>
      <c r="Z105" s="144"/>
      <c r="AA105" s="144"/>
      <c r="AB105" s="144"/>
      <c r="AC105" s="144"/>
      <c r="AD105" s="144"/>
      <c r="AE105" s="144"/>
      <c r="AF105" s="144"/>
      <c r="AG105" s="144">
        <f>18</f>
        <v>18</v>
      </c>
      <c r="AH105" s="183"/>
      <c r="AI105" s="201">
        <f t="shared" si="2"/>
        <v>150</v>
      </c>
      <c r="AJ105" s="207">
        <v>31</v>
      </c>
      <c r="AK105" s="211">
        <f t="shared" si="3"/>
        <v>3.875</v>
      </c>
      <c r="AL105" s="110" t="s">
        <v>216</v>
      </c>
    </row>
    <row r="106" spans="1:38" ht="15.75" customHeight="1" x14ac:dyDescent="0.2">
      <c r="A106" s="181">
        <v>94</v>
      </c>
      <c r="B106" s="182" t="s">
        <v>242</v>
      </c>
      <c r="C106" s="34" t="s">
        <v>325</v>
      </c>
      <c r="D106" s="143">
        <f>2*4</f>
        <v>8</v>
      </c>
      <c r="E106" s="144"/>
      <c r="F106" s="144"/>
      <c r="G106" s="144"/>
      <c r="H106" s="144"/>
      <c r="I106" s="144"/>
      <c r="J106" s="144">
        <f>2*4</f>
        <v>8</v>
      </c>
      <c r="K106" s="144"/>
      <c r="L106" s="144"/>
      <c r="M106" s="144"/>
      <c r="N106" s="144"/>
      <c r="O106" s="144"/>
      <c r="P106" s="144"/>
      <c r="Q106" s="144"/>
      <c r="R106" s="144"/>
      <c r="S106" s="144"/>
      <c r="T106" s="144">
        <f>1*6</f>
        <v>6</v>
      </c>
      <c r="U106" s="144"/>
      <c r="V106" s="144"/>
      <c r="W106" s="144">
        <f>4*12</f>
        <v>48</v>
      </c>
      <c r="X106" s="144">
        <f>4*12</f>
        <v>48</v>
      </c>
      <c r="Y106" s="144"/>
      <c r="Z106" s="144"/>
      <c r="AA106" s="144"/>
      <c r="AB106" s="144"/>
      <c r="AC106" s="144"/>
      <c r="AD106" s="144"/>
      <c r="AE106" s="144"/>
      <c r="AF106" s="144"/>
      <c r="AG106" s="144">
        <f>32</f>
        <v>32</v>
      </c>
      <c r="AH106" s="183"/>
      <c r="AI106" s="201">
        <f t="shared" si="2"/>
        <v>150</v>
      </c>
      <c r="AJ106" s="207">
        <v>49</v>
      </c>
      <c r="AK106" s="211">
        <f t="shared" si="3"/>
        <v>6.125</v>
      </c>
      <c r="AL106" s="110" t="s">
        <v>216</v>
      </c>
    </row>
    <row r="107" spans="1:38" ht="15.75" customHeight="1" x14ac:dyDescent="0.2">
      <c r="A107" s="174">
        <v>95</v>
      </c>
      <c r="B107" s="182" t="s">
        <v>256</v>
      </c>
      <c r="C107" s="34" t="s">
        <v>326</v>
      </c>
      <c r="D107" s="143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>
        <f>13*6</f>
        <v>78</v>
      </c>
      <c r="T107" s="144"/>
      <c r="U107" s="144"/>
      <c r="V107" s="144"/>
      <c r="W107" s="144"/>
      <c r="X107" s="144">
        <f>6*12</f>
        <v>72</v>
      </c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83"/>
      <c r="AI107" s="201">
        <f t="shared" si="2"/>
        <v>150</v>
      </c>
      <c r="AJ107" s="207"/>
      <c r="AK107" s="211" t="e">
        <f t="shared" si="3"/>
        <v>#DIV/0!</v>
      </c>
      <c r="AL107" s="110" t="s">
        <v>216</v>
      </c>
    </row>
    <row r="108" spans="1:38" ht="15.75" customHeight="1" x14ac:dyDescent="0.2">
      <c r="A108" s="174">
        <v>96</v>
      </c>
      <c r="B108" s="182" t="s">
        <v>287</v>
      </c>
      <c r="C108" s="34" t="s">
        <v>327</v>
      </c>
      <c r="D108" s="143">
        <f>1*4</f>
        <v>4</v>
      </c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>
        <f>14*6</f>
        <v>84</v>
      </c>
      <c r="V108" s="144"/>
      <c r="W108" s="144"/>
      <c r="X108" s="144">
        <f>5*12</f>
        <v>60</v>
      </c>
      <c r="Y108" s="144"/>
      <c r="Z108" s="144"/>
      <c r="AA108" s="144"/>
      <c r="AB108" s="144"/>
      <c r="AC108" s="144"/>
      <c r="AD108" s="144"/>
      <c r="AE108" s="144"/>
      <c r="AF108" s="144"/>
      <c r="AG108" s="144">
        <f>2</f>
        <v>2</v>
      </c>
      <c r="AH108" s="183"/>
      <c r="AI108" s="201">
        <f t="shared" si="2"/>
        <v>150</v>
      </c>
      <c r="AJ108" s="207">
        <v>1</v>
      </c>
      <c r="AK108" s="211">
        <f t="shared" si="3"/>
        <v>0.25</v>
      </c>
      <c r="AL108" s="110" t="s">
        <v>216</v>
      </c>
    </row>
    <row r="109" spans="1:38" ht="15.75" customHeight="1" x14ac:dyDescent="0.2">
      <c r="A109" s="174">
        <v>97</v>
      </c>
      <c r="B109" s="182" t="s">
        <v>241</v>
      </c>
      <c r="C109" s="34" t="s">
        <v>328</v>
      </c>
      <c r="D109" s="143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>
        <f>13*6</f>
        <v>78</v>
      </c>
      <c r="T109" s="144"/>
      <c r="U109" s="144"/>
      <c r="V109" s="144"/>
      <c r="W109" s="144"/>
      <c r="X109" s="144">
        <f>6*12</f>
        <v>72</v>
      </c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83"/>
      <c r="AI109" s="201">
        <f t="shared" si="2"/>
        <v>150</v>
      </c>
      <c r="AJ109" s="207"/>
      <c r="AK109" s="211" t="e">
        <f t="shared" si="3"/>
        <v>#DIV/0!</v>
      </c>
      <c r="AL109" s="110" t="s">
        <v>216</v>
      </c>
    </row>
    <row r="110" spans="1:38" ht="15.75" customHeight="1" x14ac:dyDescent="0.2">
      <c r="A110" s="181">
        <v>98</v>
      </c>
      <c r="B110" s="182" t="s">
        <v>245</v>
      </c>
      <c r="C110" s="34" t="s">
        <v>329</v>
      </c>
      <c r="D110" s="143">
        <v>32</v>
      </c>
      <c r="E110" s="144"/>
      <c r="F110" s="144">
        <v>44</v>
      </c>
      <c r="G110" s="144"/>
      <c r="H110" s="144"/>
      <c r="I110" s="144"/>
      <c r="J110" s="144"/>
      <c r="K110" s="144"/>
      <c r="L110" s="144">
        <f>10*4</f>
        <v>40</v>
      </c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>
        <f>34</f>
        <v>34</v>
      </c>
      <c r="AH110" s="183"/>
      <c r="AI110" s="201">
        <f t="shared" si="2"/>
        <v>150</v>
      </c>
      <c r="AJ110" s="207">
        <v>129</v>
      </c>
      <c r="AK110" s="211">
        <f t="shared" si="3"/>
        <v>4.03125</v>
      </c>
      <c r="AL110" s="110" t="s">
        <v>216</v>
      </c>
    </row>
    <row r="111" spans="1:38" ht="15.75" customHeight="1" x14ac:dyDescent="0.2">
      <c r="A111" s="174">
        <v>99</v>
      </c>
      <c r="B111" s="182" t="s">
        <v>241</v>
      </c>
      <c r="C111" s="34" t="s">
        <v>330</v>
      </c>
      <c r="D111" s="143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>
        <f>13*6</f>
        <v>78</v>
      </c>
      <c r="T111" s="144"/>
      <c r="U111" s="144"/>
      <c r="V111" s="144"/>
      <c r="W111" s="144"/>
      <c r="X111" s="144">
        <f>6*12</f>
        <v>72</v>
      </c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83"/>
      <c r="AI111" s="201">
        <f t="shared" si="2"/>
        <v>150</v>
      </c>
      <c r="AJ111" s="207"/>
      <c r="AK111" s="211" t="e">
        <f t="shared" si="3"/>
        <v>#DIV/0!</v>
      </c>
      <c r="AL111" s="110" t="s">
        <v>216</v>
      </c>
    </row>
    <row r="112" spans="1:38" ht="15.75" customHeight="1" x14ac:dyDescent="0.2">
      <c r="A112" s="174">
        <v>100</v>
      </c>
      <c r="B112" s="182" t="s">
        <v>240</v>
      </c>
      <c r="C112" s="34" t="s">
        <v>331</v>
      </c>
      <c r="D112" s="143">
        <f>6*4</f>
        <v>24</v>
      </c>
      <c r="E112" s="144"/>
      <c r="F112" s="144"/>
      <c r="G112" s="144">
        <f>6*4</f>
        <v>24</v>
      </c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>
        <f>4*2</f>
        <v>8</v>
      </c>
      <c r="S112" s="144">
        <f>4*4</f>
        <v>16</v>
      </c>
      <c r="T112" s="144"/>
      <c r="U112" s="144">
        <f>3*6</f>
        <v>18</v>
      </c>
      <c r="V112" s="144"/>
      <c r="W112" s="144">
        <f>1*12</f>
        <v>12</v>
      </c>
      <c r="X112" s="144">
        <f>2*12</f>
        <v>24</v>
      </c>
      <c r="Y112" s="144"/>
      <c r="Z112" s="144"/>
      <c r="AA112" s="144"/>
      <c r="AB112" s="144"/>
      <c r="AC112" s="144"/>
      <c r="AD112" s="144"/>
      <c r="AE112" s="144"/>
      <c r="AF112" s="144"/>
      <c r="AG112" s="144">
        <f>24</f>
        <v>24</v>
      </c>
      <c r="AH112" s="183"/>
      <c r="AI112" s="201">
        <f t="shared" si="2"/>
        <v>150</v>
      </c>
      <c r="AJ112" s="207">
        <v>53</v>
      </c>
      <c r="AK112" s="211">
        <f t="shared" si="3"/>
        <v>2.2083333333333335</v>
      </c>
      <c r="AL112" s="110" t="s">
        <v>216</v>
      </c>
    </row>
    <row r="113" spans="1:38" ht="15.75" customHeight="1" x14ac:dyDescent="0.2">
      <c r="A113" s="174">
        <v>101</v>
      </c>
      <c r="B113" s="182" t="s">
        <v>287</v>
      </c>
      <c r="C113" s="34" t="s">
        <v>332</v>
      </c>
      <c r="D113" s="143">
        <f>2*4</f>
        <v>8</v>
      </c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>
        <f>15*6</f>
        <v>90</v>
      </c>
      <c r="V113" s="144"/>
      <c r="W113" s="144"/>
      <c r="X113" s="144">
        <f>4*12</f>
        <v>48</v>
      </c>
      <c r="Y113" s="144"/>
      <c r="Z113" s="144"/>
      <c r="AA113" s="144"/>
      <c r="AB113" s="144"/>
      <c r="AC113" s="144"/>
      <c r="AD113" s="144"/>
      <c r="AE113" s="144"/>
      <c r="AF113" s="144"/>
      <c r="AG113" s="144">
        <f>4</f>
        <v>4</v>
      </c>
      <c r="AH113" s="183"/>
      <c r="AI113" s="201">
        <f t="shared" si="2"/>
        <v>150</v>
      </c>
      <c r="AJ113" s="207">
        <v>2</v>
      </c>
      <c r="AK113" s="211">
        <f t="shared" si="3"/>
        <v>0.25</v>
      </c>
      <c r="AL113" s="110" t="s">
        <v>216</v>
      </c>
    </row>
    <row r="114" spans="1:38" ht="15.75" customHeight="1" x14ac:dyDescent="0.2">
      <c r="A114" s="181">
        <v>102</v>
      </c>
      <c r="B114" s="182" t="s">
        <v>242</v>
      </c>
      <c r="C114" s="34" t="s">
        <v>333</v>
      </c>
      <c r="D114" s="143">
        <f>3*4</f>
        <v>12</v>
      </c>
      <c r="E114" s="144"/>
      <c r="F114" s="144"/>
      <c r="G114" s="144"/>
      <c r="H114" s="144"/>
      <c r="I114" s="144"/>
      <c r="J114" s="144">
        <f>3*4</f>
        <v>12</v>
      </c>
      <c r="K114" s="144"/>
      <c r="L114" s="144"/>
      <c r="M114" s="144"/>
      <c r="N114" s="144"/>
      <c r="O114" s="144"/>
      <c r="P114" s="144"/>
      <c r="Q114" s="144"/>
      <c r="R114" s="144"/>
      <c r="S114" s="144">
        <f>1*6</f>
        <v>6</v>
      </c>
      <c r="T114" s="144"/>
      <c r="U114" s="144"/>
      <c r="V114" s="144"/>
      <c r="W114" s="144">
        <f>4*12</f>
        <v>48</v>
      </c>
      <c r="X114" s="144">
        <f>4*12</f>
        <v>48</v>
      </c>
      <c r="Y114" s="144"/>
      <c r="Z114" s="144"/>
      <c r="AA114" s="144"/>
      <c r="AB114" s="144"/>
      <c r="AC114" s="144"/>
      <c r="AD114" s="144"/>
      <c r="AE114" s="144"/>
      <c r="AF114" s="144"/>
      <c r="AG114" s="144">
        <f>24</f>
        <v>24</v>
      </c>
      <c r="AH114" s="183"/>
      <c r="AI114" s="201">
        <f t="shared" si="2"/>
        <v>150</v>
      </c>
      <c r="AJ114" s="207">
        <v>76</v>
      </c>
      <c r="AK114" s="211">
        <f t="shared" si="3"/>
        <v>6.333333333333333</v>
      </c>
      <c r="AL114" s="110" t="s">
        <v>216</v>
      </c>
    </row>
    <row r="115" spans="1:38" ht="15.75" customHeight="1" x14ac:dyDescent="0.2">
      <c r="A115" s="174">
        <v>103</v>
      </c>
      <c r="B115" s="182" t="s">
        <v>287</v>
      </c>
      <c r="C115" s="34" t="s">
        <v>334</v>
      </c>
      <c r="D115" s="143">
        <f>1*4</f>
        <v>4</v>
      </c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>
        <f>14*6</f>
        <v>84</v>
      </c>
      <c r="V115" s="144"/>
      <c r="W115" s="144"/>
      <c r="X115" s="144">
        <f>5*12</f>
        <v>60</v>
      </c>
      <c r="Y115" s="144"/>
      <c r="Z115" s="144"/>
      <c r="AA115" s="144"/>
      <c r="AB115" s="144"/>
      <c r="AC115" s="144"/>
      <c r="AD115" s="144"/>
      <c r="AE115" s="144"/>
      <c r="AF115" s="144"/>
      <c r="AG115" s="144">
        <f>2</f>
        <v>2</v>
      </c>
      <c r="AH115" s="183"/>
      <c r="AI115" s="201">
        <f t="shared" si="2"/>
        <v>150</v>
      </c>
      <c r="AJ115" s="207"/>
      <c r="AK115" s="211">
        <f t="shared" si="3"/>
        <v>0</v>
      </c>
      <c r="AL115" s="110" t="s">
        <v>216</v>
      </c>
    </row>
    <row r="116" spans="1:38" ht="15.75" customHeight="1" x14ac:dyDescent="0.2">
      <c r="A116" s="174">
        <v>104</v>
      </c>
      <c r="B116" s="182" t="s">
        <v>398</v>
      </c>
      <c r="C116" s="34" t="s">
        <v>336</v>
      </c>
      <c r="D116" s="143"/>
      <c r="E116" s="144"/>
      <c r="F116" s="144">
        <v>100</v>
      </c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>
        <f>50</f>
        <v>50</v>
      </c>
      <c r="AH116" s="183"/>
      <c r="AI116" s="201">
        <f t="shared" si="2"/>
        <v>150</v>
      </c>
      <c r="AJ116" s="207">
        <v>118</v>
      </c>
      <c r="AK116" s="211" t="e">
        <f t="shared" si="3"/>
        <v>#DIV/0!</v>
      </c>
      <c r="AL116" s="110" t="s">
        <v>216</v>
      </c>
    </row>
    <row r="117" spans="1:38" ht="15.75" customHeight="1" x14ac:dyDescent="0.2">
      <c r="A117" s="174">
        <v>105</v>
      </c>
      <c r="B117" s="182" t="s">
        <v>249</v>
      </c>
      <c r="C117" s="34" t="s">
        <v>408</v>
      </c>
      <c r="D117" s="143">
        <f>20*4</f>
        <v>80</v>
      </c>
      <c r="E117" s="144"/>
      <c r="F117" s="144"/>
      <c r="G117" s="144">
        <f>3*4</f>
        <v>12</v>
      </c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>
        <f>3*6</f>
        <v>18</v>
      </c>
      <c r="U117" s="144"/>
      <c r="V117" s="144"/>
      <c r="W117" s="144"/>
      <c r="X117" s="144"/>
      <c r="Y117" s="144"/>
      <c r="Z117" s="144"/>
      <c r="AA117" s="144"/>
      <c r="AB117" s="144"/>
      <c r="AC117" s="144"/>
      <c r="AD117" s="144"/>
      <c r="AE117" s="144"/>
      <c r="AF117" s="144"/>
      <c r="AG117" s="144">
        <f>40</f>
        <v>40</v>
      </c>
      <c r="AH117" s="183"/>
      <c r="AI117" s="201">
        <f t="shared" si="2"/>
        <v>150</v>
      </c>
      <c r="AJ117" s="207">
        <v>300</v>
      </c>
      <c r="AK117" s="211">
        <f t="shared" si="3"/>
        <v>3.75</v>
      </c>
      <c r="AL117" s="110" t="s">
        <v>216</v>
      </c>
    </row>
    <row r="118" spans="1:38" ht="15.75" customHeight="1" x14ac:dyDescent="0.2">
      <c r="A118" s="181">
        <v>106</v>
      </c>
      <c r="B118" s="182" t="s">
        <v>239</v>
      </c>
      <c r="C118" s="34" t="s">
        <v>422</v>
      </c>
      <c r="D118" s="143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>
        <f>11*6</f>
        <v>66</v>
      </c>
      <c r="T118" s="144"/>
      <c r="U118" s="144"/>
      <c r="V118" s="144"/>
      <c r="W118" s="144"/>
      <c r="X118" s="144">
        <f>7*12</f>
        <v>84</v>
      </c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83"/>
      <c r="AI118" s="201">
        <f t="shared" si="2"/>
        <v>150</v>
      </c>
      <c r="AJ118" s="207"/>
      <c r="AK118" s="211" t="e">
        <f t="shared" si="3"/>
        <v>#DIV/0!</v>
      </c>
      <c r="AL118" s="110" t="s">
        <v>216</v>
      </c>
    </row>
    <row r="119" spans="1:38" ht="15.75" customHeight="1" x14ac:dyDescent="0.2">
      <c r="A119" s="174">
        <v>107</v>
      </c>
      <c r="B119" s="182" t="s">
        <v>241</v>
      </c>
      <c r="C119" s="34" t="s">
        <v>423</v>
      </c>
      <c r="D119" s="143">
        <f>9*4</f>
        <v>36</v>
      </c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>
        <f>2*6</f>
        <v>12</v>
      </c>
      <c r="T119" s="144"/>
      <c r="U119" s="144"/>
      <c r="V119" s="144"/>
      <c r="W119" s="144"/>
      <c r="X119" s="144">
        <f>8*12</f>
        <v>96</v>
      </c>
      <c r="Y119" s="144"/>
      <c r="Z119" s="144"/>
      <c r="AA119" s="144"/>
      <c r="AB119" s="144"/>
      <c r="AC119" s="144"/>
      <c r="AD119" s="144"/>
      <c r="AE119" s="144"/>
      <c r="AF119" s="144"/>
      <c r="AG119" s="144">
        <f>6</f>
        <v>6</v>
      </c>
      <c r="AH119" s="183"/>
      <c r="AI119" s="201">
        <f t="shared" si="2"/>
        <v>150</v>
      </c>
      <c r="AJ119" s="207">
        <v>89</v>
      </c>
      <c r="AK119" s="211">
        <f t="shared" si="3"/>
        <v>2.4722222222222223</v>
      </c>
      <c r="AL119" s="110" t="s">
        <v>216</v>
      </c>
    </row>
    <row r="120" spans="1:38" ht="15.75" customHeight="1" x14ac:dyDescent="0.2">
      <c r="A120" s="174">
        <v>108</v>
      </c>
      <c r="B120" s="182" t="s">
        <v>239</v>
      </c>
      <c r="C120" s="34" t="s">
        <v>424</v>
      </c>
      <c r="D120" s="143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>
        <f>11*6</f>
        <v>66</v>
      </c>
      <c r="T120" s="144"/>
      <c r="U120" s="144"/>
      <c r="V120" s="144"/>
      <c r="W120" s="144"/>
      <c r="X120" s="144">
        <f>7*12</f>
        <v>84</v>
      </c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83"/>
      <c r="AI120" s="201">
        <f t="shared" si="2"/>
        <v>150</v>
      </c>
      <c r="AJ120" s="207"/>
      <c r="AK120" s="211" t="e">
        <f t="shared" si="3"/>
        <v>#DIV/0!</v>
      </c>
      <c r="AL120" s="110" t="s">
        <v>216</v>
      </c>
    </row>
    <row r="121" spans="1:38" ht="15.75" customHeight="1" x14ac:dyDescent="0.2">
      <c r="A121" s="187">
        <v>109</v>
      </c>
      <c r="B121" s="182" t="s">
        <v>242</v>
      </c>
      <c r="C121" s="34" t="s">
        <v>425</v>
      </c>
      <c r="D121" s="143">
        <f>2*4</f>
        <v>8</v>
      </c>
      <c r="E121" s="144"/>
      <c r="F121" s="144"/>
      <c r="G121" s="144"/>
      <c r="H121" s="144"/>
      <c r="I121" s="144"/>
      <c r="J121" s="144">
        <f>5*4</f>
        <v>20</v>
      </c>
      <c r="K121" s="144"/>
      <c r="L121" s="144"/>
      <c r="M121" s="144"/>
      <c r="N121" s="144"/>
      <c r="O121" s="144"/>
      <c r="P121" s="144"/>
      <c r="Q121" s="144"/>
      <c r="R121" s="144"/>
      <c r="S121" s="144"/>
      <c r="T121" s="144">
        <f>1*6</f>
        <v>6</v>
      </c>
      <c r="U121" s="144"/>
      <c r="V121" s="144"/>
      <c r="W121" s="144">
        <f>3*12</f>
        <v>36</v>
      </c>
      <c r="X121" s="144">
        <f>3*12</f>
        <v>36</v>
      </c>
      <c r="Y121" s="144"/>
      <c r="Z121" s="144"/>
      <c r="AA121" s="144"/>
      <c r="AB121" s="144"/>
      <c r="AC121" s="144"/>
      <c r="AD121" s="144"/>
      <c r="AE121" s="144"/>
      <c r="AF121" s="144"/>
      <c r="AG121" s="144">
        <f>44</f>
        <v>44</v>
      </c>
      <c r="AH121" s="183"/>
      <c r="AI121" s="202">
        <f t="shared" si="2"/>
        <v>150</v>
      </c>
      <c r="AJ121" s="207">
        <v>68</v>
      </c>
      <c r="AK121" s="211">
        <f t="shared" si="3"/>
        <v>8.5</v>
      </c>
      <c r="AL121" s="110" t="s">
        <v>216</v>
      </c>
    </row>
    <row r="122" spans="1:38" ht="15.75" customHeight="1" x14ac:dyDescent="0.2">
      <c r="A122" s="187">
        <v>110</v>
      </c>
      <c r="B122" s="182" t="s">
        <v>287</v>
      </c>
      <c r="C122" s="34" t="s">
        <v>426</v>
      </c>
      <c r="D122" s="143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183"/>
      <c r="AI122" s="202">
        <f t="shared" si="2"/>
        <v>0</v>
      </c>
      <c r="AJ122" s="207">
        <v>4</v>
      </c>
      <c r="AK122" s="211" t="e">
        <f t="shared" si="3"/>
        <v>#DIV/0!</v>
      </c>
      <c r="AL122" s="110" t="s">
        <v>216</v>
      </c>
    </row>
    <row r="123" spans="1:38" ht="15.75" customHeight="1" x14ac:dyDescent="0.2">
      <c r="A123" s="187">
        <v>111</v>
      </c>
      <c r="B123" s="182" t="s">
        <v>247</v>
      </c>
      <c r="C123" s="34" t="s">
        <v>335</v>
      </c>
      <c r="D123" s="145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  <c r="AB123" s="146"/>
      <c r="AC123" s="146"/>
      <c r="AD123" s="146"/>
      <c r="AE123" s="146"/>
      <c r="AF123" s="146"/>
      <c r="AG123" s="146"/>
      <c r="AH123" s="216"/>
      <c r="AI123" s="214">
        <f t="shared" ref="AI123:AI173" si="4">SUM(D123:AH123)</f>
        <v>0</v>
      </c>
      <c r="AJ123" s="218">
        <v>108</v>
      </c>
      <c r="AK123" s="212" t="e">
        <f t="shared" ref="AK123:AK173" si="5">+AJ123/D123</f>
        <v>#DIV/0!</v>
      </c>
      <c r="AL123" s="110" t="s">
        <v>216</v>
      </c>
    </row>
    <row r="124" spans="1:38" ht="15.75" customHeight="1" thickBot="1" x14ac:dyDescent="0.25">
      <c r="A124" s="187">
        <v>112</v>
      </c>
      <c r="B124" s="63" t="s">
        <v>270</v>
      </c>
      <c r="C124" s="115" t="s">
        <v>217</v>
      </c>
      <c r="D124" s="142">
        <v>72</v>
      </c>
      <c r="E124" s="146"/>
      <c r="F124" s="146"/>
      <c r="G124" s="146"/>
      <c r="H124" s="146"/>
      <c r="I124" s="146">
        <v>18</v>
      </c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2">
        <v>60</v>
      </c>
      <c r="V124" s="146"/>
      <c r="W124" s="146"/>
      <c r="X124" s="146"/>
      <c r="Y124" s="146"/>
      <c r="Z124" s="146"/>
      <c r="AA124" s="146"/>
      <c r="AB124" s="146"/>
      <c r="AC124" s="146"/>
      <c r="AD124" s="146"/>
      <c r="AE124" s="146"/>
      <c r="AF124" s="146"/>
      <c r="AG124" s="146"/>
      <c r="AH124" s="216"/>
      <c r="AI124" s="203">
        <f t="shared" si="4"/>
        <v>150</v>
      </c>
      <c r="AJ124" s="208">
        <v>956</v>
      </c>
      <c r="AK124" s="212">
        <f t="shared" si="5"/>
        <v>13.277777777777779</v>
      </c>
      <c r="AL124" s="110" t="s">
        <v>191</v>
      </c>
    </row>
    <row r="125" spans="1:38" ht="15.75" customHeight="1" thickBot="1" x14ac:dyDescent="0.25">
      <c r="A125" s="187">
        <v>113</v>
      </c>
      <c r="B125" s="81" t="s">
        <v>270</v>
      </c>
      <c r="C125" s="38" t="s">
        <v>218</v>
      </c>
      <c r="D125" s="142">
        <v>90</v>
      </c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2">
        <v>60</v>
      </c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46"/>
      <c r="AF125" s="146"/>
      <c r="AG125" s="146"/>
      <c r="AH125" s="216"/>
      <c r="AI125" s="203">
        <f t="shared" si="4"/>
        <v>150</v>
      </c>
      <c r="AJ125" s="215">
        <v>130</v>
      </c>
      <c r="AK125" s="212">
        <f t="shared" si="5"/>
        <v>1.4444444444444444</v>
      </c>
      <c r="AL125" s="110" t="s">
        <v>191</v>
      </c>
    </row>
    <row r="126" spans="1:38" ht="15.75" customHeight="1" thickBot="1" x14ac:dyDescent="0.25">
      <c r="A126" s="187">
        <v>114</v>
      </c>
      <c r="B126" s="81" t="s">
        <v>270</v>
      </c>
      <c r="C126" s="38" t="s">
        <v>337</v>
      </c>
      <c r="D126" s="142">
        <v>90</v>
      </c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2">
        <v>60</v>
      </c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146"/>
      <c r="AG126" s="146"/>
      <c r="AH126" s="216"/>
      <c r="AI126" s="203">
        <f t="shared" si="4"/>
        <v>150</v>
      </c>
      <c r="AJ126" s="215">
        <v>247</v>
      </c>
      <c r="AK126" s="212">
        <f t="shared" si="5"/>
        <v>2.7444444444444445</v>
      </c>
      <c r="AL126" s="110" t="s">
        <v>191</v>
      </c>
    </row>
    <row r="127" spans="1:38" ht="15.75" customHeight="1" thickBot="1" x14ac:dyDescent="0.25">
      <c r="A127" s="187">
        <v>115</v>
      </c>
      <c r="B127" s="81" t="s">
        <v>270</v>
      </c>
      <c r="C127" s="38" t="s">
        <v>277</v>
      </c>
      <c r="D127" s="142">
        <v>90</v>
      </c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2">
        <v>60</v>
      </c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6"/>
      <c r="AG127" s="146"/>
      <c r="AH127" s="216"/>
      <c r="AI127" s="203">
        <f t="shared" si="4"/>
        <v>150</v>
      </c>
      <c r="AJ127" s="215">
        <v>176</v>
      </c>
      <c r="AK127" s="212">
        <f t="shared" si="5"/>
        <v>1.9555555555555555</v>
      </c>
      <c r="AL127" s="110" t="s">
        <v>191</v>
      </c>
    </row>
    <row r="128" spans="1:38" ht="15.75" customHeight="1" thickBot="1" x14ac:dyDescent="0.25">
      <c r="A128" s="187">
        <v>116</v>
      </c>
      <c r="B128" s="81" t="s">
        <v>270</v>
      </c>
      <c r="C128" s="115" t="s">
        <v>338</v>
      </c>
      <c r="D128" s="142">
        <v>150</v>
      </c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216"/>
      <c r="AI128" s="203">
        <f t="shared" si="4"/>
        <v>150</v>
      </c>
      <c r="AJ128" s="215">
        <v>220</v>
      </c>
      <c r="AK128" s="212">
        <f t="shared" si="5"/>
        <v>1.4666666666666666</v>
      </c>
      <c r="AL128" s="110" t="s">
        <v>191</v>
      </c>
    </row>
    <row r="129" spans="1:38" ht="15.75" customHeight="1" thickBot="1" x14ac:dyDescent="0.25">
      <c r="A129" s="187">
        <v>117</v>
      </c>
      <c r="B129" s="81" t="s">
        <v>270</v>
      </c>
      <c r="C129" s="38" t="s">
        <v>278</v>
      </c>
      <c r="D129" s="142">
        <v>150</v>
      </c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216"/>
      <c r="AI129" s="203">
        <f t="shared" si="4"/>
        <v>150</v>
      </c>
      <c r="AJ129" s="215">
        <v>255</v>
      </c>
      <c r="AK129" s="212">
        <f t="shared" si="5"/>
        <v>1.7</v>
      </c>
      <c r="AL129" s="110" t="s">
        <v>191</v>
      </c>
    </row>
    <row r="130" spans="1:38" ht="15.75" customHeight="1" thickBot="1" x14ac:dyDescent="0.25">
      <c r="A130" s="187">
        <v>118</v>
      </c>
      <c r="B130" s="81" t="s">
        <v>270</v>
      </c>
      <c r="C130" s="38" t="s">
        <v>339</v>
      </c>
      <c r="D130" s="142">
        <v>150</v>
      </c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216"/>
      <c r="AI130" s="203">
        <f t="shared" si="4"/>
        <v>150</v>
      </c>
      <c r="AJ130" s="215">
        <v>304</v>
      </c>
      <c r="AK130" s="212">
        <f t="shared" si="5"/>
        <v>2.0266666666666668</v>
      </c>
      <c r="AL130" s="110" t="s">
        <v>191</v>
      </c>
    </row>
    <row r="131" spans="1:38" ht="15.75" customHeight="1" thickBot="1" x14ac:dyDescent="0.25">
      <c r="A131" s="187">
        <v>119</v>
      </c>
      <c r="B131" s="81" t="s">
        <v>270</v>
      </c>
      <c r="C131" s="38" t="s">
        <v>340</v>
      </c>
      <c r="D131" s="142">
        <v>90</v>
      </c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>
        <v>60</v>
      </c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216"/>
      <c r="AI131" s="203">
        <f t="shared" si="4"/>
        <v>150</v>
      </c>
      <c r="AJ131" s="215">
        <v>153</v>
      </c>
      <c r="AK131" s="212">
        <f t="shared" si="5"/>
        <v>1.7</v>
      </c>
      <c r="AL131" s="110" t="s">
        <v>191</v>
      </c>
    </row>
    <row r="132" spans="1:38" ht="15.75" customHeight="1" thickBot="1" x14ac:dyDescent="0.25">
      <c r="A132" s="187">
        <v>120</v>
      </c>
      <c r="B132" s="81" t="s">
        <v>270</v>
      </c>
      <c r="C132" s="34" t="s">
        <v>341</v>
      </c>
      <c r="D132" s="142">
        <v>150</v>
      </c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216"/>
      <c r="AI132" s="203">
        <f t="shared" si="4"/>
        <v>150</v>
      </c>
      <c r="AJ132" s="215">
        <v>414</v>
      </c>
      <c r="AK132" s="212">
        <f t="shared" si="5"/>
        <v>2.76</v>
      </c>
      <c r="AL132" s="110" t="s">
        <v>191</v>
      </c>
    </row>
    <row r="133" spans="1:38" ht="15.75" customHeight="1" thickBot="1" x14ac:dyDescent="0.25">
      <c r="A133" s="187">
        <v>121</v>
      </c>
      <c r="B133" s="81" t="s">
        <v>270</v>
      </c>
      <c r="C133" s="34" t="s">
        <v>342</v>
      </c>
      <c r="D133" s="142">
        <v>102</v>
      </c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406" t="s">
        <v>410</v>
      </c>
      <c r="Q133" s="407"/>
      <c r="R133" s="407"/>
      <c r="S133" s="407"/>
      <c r="T133" s="417"/>
      <c r="U133" s="146">
        <v>24</v>
      </c>
      <c r="V133" s="146"/>
      <c r="W133" s="146"/>
      <c r="X133" s="146"/>
      <c r="Y133" s="146"/>
      <c r="Z133" s="146"/>
      <c r="AA133" s="146"/>
      <c r="AB133" s="146"/>
      <c r="AC133" s="146"/>
      <c r="AD133" s="146"/>
      <c r="AE133" s="146"/>
      <c r="AF133" s="146"/>
      <c r="AG133" s="146"/>
      <c r="AH133" s="216"/>
      <c r="AI133" s="203">
        <f t="shared" si="4"/>
        <v>126</v>
      </c>
      <c r="AJ133" s="215">
        <v>92</v>
      </c>
      <c r="AK133" s="212">
        <f t="shared" si="5"/>
        <v>0.90196078431372551</v>
      </c>
      <c r="AL133" s="110" t="s">
        <v>191</v>
      </c>
    </row>
    <row r="134" spans="1:38" ht="15.75" customHeight="1" thickBot="1" x14ac:dyDescent="0.25">
      <c r="A134" s="187">
        <v>122</v>
      </c>
      <c r="B134" s="81" t="s">
        <v>270</v>
      </c>
      <c r="C134" s="116" t="s">
        <v>343</v>
      </c>
      <c r="D134" s="142">
        <v>150</v>
      </c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216"/>
      <c r="AI134" s="203">
        <f t="shared" si="4"/>
        <v>150</v>
      </c>
      <c r="AJ134" s="215">
        <v>281</v>
      </c>
      <c r="AK134" s="212">
        <f t="shared" si="5"/>
        <v>1.8733333333333333</v>
      </c>
      <c r="AL134" s="110" t="s">
        <v>191</v>
      </c>
    </row>
    <row r="135" spans="1:38" ht="15.75" customHeight="1" thickBot="1" x14ac:dyDescent="0.25">
      <c r="A135" s="187">
        <v>123</v>
      </c>
      <c r="B135" s="81" t="s">
        <v>270</v>
      </c>
      <c r="C135" s="116" t="s">
        <v>344</v>
      </c>
      <c r="D135" s="142">
        <v>90</v>
      </c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>
        <v>60</v>
      </c>
      <c r="V135" s="146"/>
      <c r="W135" s="146"/>
      <c r="X135" s="146"/>
      <c r="Y135" s="146"/>
      <c r="Z135" s="146"/>
      <c r="AA135" s="146"/>
      <c r="AB135" s="146"/>
      <c r="AC135" s="146"/>
      <c r="AD135" s="146"/>
      <c r="AE135" s="146"/>
      <c r="AF135" s="146"/>
      <c r="AG135" s="146"/>
      <c r="AH135" s="216"/>
      <c r="AI135" s="203">
        <f t="shared" si="4"/>
        <v>150</v>
      </c>
      <c r="AJ135" s="215">
        <v>286</v>
      </c>
      <c r="AK135" s="212">
        <f t="shared" si="5"/>
        <v>3.1777777777777776</v>
      </c>
      <c r="AL135" s="110" t="s">
        <v>191</v>
      </c>
    </row>
    <row r="136" spans="1:38" ht="15.75" customHeight="1" x14ac:dyDescent="0.2">
      <c r="A136" s="187">
        <v>124</v>
      </c>
      <c r="B136" s="81" t="s">
        <v>270</v>
      </c>
      <c r="C136" s="116" t="s">
        <v>345</v>
      </c>
      <c r="D136" s="142">
        <v>90</v>
      </c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>
        <v>60</v>
      </c>
      <c r="V136" s="146"/>
      <c r="W136" s="146"/>
      <c r="X136" s="146"/>
      <c r="Y136" s="146"/>
      <c r="Z136" s="146"/>
      <c r="AA136" s="146"/>
      <c r="AB136" s="146"/>
      <c r="AC136" s="146"/>
      <c r="AD136" s="146"/>
      <c r="AE136" s="146"/>
      <c r="AF136" s="146"/>
      <c r="AG136" s="146"/>
      <c r="AH136" s="216"/>
      <c r="AI136" s="202">
        <f t="shared" si="4"/>
        <v>150</v>
      </c>
      <c r="AJ136" s="215">
        <v>317</v>
      </c>
      <c r="AK136" s="212">
        <f t="shared" si="5"/>
        <v>3.5222222222222221</v>
      </c>
      <c r="AL136" s="110" t="s">
        <v>191</v>
      </c>
    </row>
    <row r="137" spans="1:38" ht="15.75" customHeight="1" thickBot="1" x14ac:dyDescent="0.25">
      <c r="A137" s="187">
        <v>125</v>
      </c>
      <c r="B137" s="81" t="s">
        <v>270</v>
      </c>
      <c r="C137" s="37" t="s">
        <v>346</v>
      </c>
      <c r="D137" s="143">
        <v>12</v>
      </c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4">
        <v>138</v>
      </c>
      <c r="V137" s="146"/>
      <c r="W137" s="146"/>
      <c r="X137" s="146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216"/>
      <c r="AI137" s="217">
        <f t="shared" si="4"/>
        <v>150</v>
      </c>
      <c r="AJ137" s="215">
        <v>138</v>
      </c>
      <c r="AK137" s="212">
        <f t="shared" si="5"/>
        <v>11.5</v>
      </c>
      <c r="AL137" s="110" t="s">
        <v>192</v>
      </c>
    </row>
    <row r="138" spans="1:38" ht="15.75" customHeight="1" thickBot="1" x14ac:dyDescent="0.25">
      <c r="A138" s="187">
        <v>126</v>
      </c>
      <c r="B138" s="81" t="s">
        <v>270</v>
      </c>
      <c r="C138" s="37" t="s">
        <v>219</v>
      </c>
      <c r="D138" s="143">
        <v>12</v>
      </c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4">
        <v>138</v>
      </c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216"/>
      <c r="AI138" s="203">
        <f t="shared" si="4"/>
        <v>150</v>
      </c>
      <c r="AJ138" s="215">
        <v>160</v>
      </c>
      <c r="AK138" s="212">
        <f t="shared" si="5"/>
        <v>13.333333333333334</v>
      </c>
      <c r="AL138" s="110" t="s">
        <v>192</v>
      </c>
    </row>
    <row r="139" spans="1:38" ht="15.75" customHeight="1" thickBot="1" x14ac:dyDescent="0.25">
      <c r="A139" s="187">
        <v>127</v>
      </c>
      <c r="B139" s="81" t="s">
        <v>270</v>
      </c>
      <c r="C139" s="37" t="s">
        <v>272</v>
      </c>
      <c r="D139" s="143">
        <v>12</v>
      </c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4">
        <v>138</v>
      </c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216"/>
      <c r="AI139" s="203">
        <f t="shared" si="4"/>
        <v>150</v>
      </c>
      <c r="AJ139" s="215">
        <v>188</v>
      </c>
      <c r="AK139" s="212">
        <f t="shared" si="5"/>
        <v>15.666666666666666</v>
      </c>
      <c r="AL139" s="110" t="s">
        <v>192</v>
      </c>
    </row>
    <row r="140" spans="1:38" ht="15.75" customHeight="1" thickBot="1" x14ac:dyDescent="0.25">
      <c r="A140" s="187">
        <v>128</v>
      </c>
      <c r="B140" s="81" t="s">
        <v>270</v>
      </c>
      <c r="C140" s="37" t="s">
        <v>221</v>
      </c>
      <c r="D140" s="143" t="s">
        <v>412</v>
      </c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4" t="s">
        <v>412</v>
      </c>
      <c r="V140" s="146"/>
      <c r="W140" s="146"/>
      <c r="X140" s="146"/>
      <c r="Y140" s="146"/>
      <c r="Z140" s="146"/>
      <c r="AA140" s="146"/>
      <c r="AB140" s="146"/>
      <c r="AC140" s="146"/>
      <c r="AD140" s="146"/>
      <c r="AE140" s="146"/>
      <c r="AF140" s="146"/>
      <c r="AG140" s="146"/>
      <c r="AH140" s="216"/>
      <c r="AI140" s="203">
        <f t="shared" si="4"/>
        <v>0</v>
      </c>
      <c r="AJ140" s="215"/>
      <c r="AK140" s="212" t="e">
        <f t="shared" si="5"/>
        <v>#VALUE!</v>
      </c>
      <c r="AL140" s="110" t="s">
        <v>192</v>
      </c>
    </row>
    <row r="141" spans="1:38" ht="15.75" customHeight="1" thickBot="1" x14ac:dyDescent="0.25">
      <c r="A141" s="187">
        <v>129</v>
      </c>
      <c r="B141" s="81" t="s">
        <v>270</v>
      </c>
      <c r="C141" s="37" t="s">
        <v>259</v>
      </c>
      <c r="D141" s="143">
        <v>12</v>
      </c>
      <c r="E141" s="146"/>
      <c r="F141" s="146"/>
      <c r="G141" s="146"/>
      <c r="H141" s="146"/>
      <c r="I141" s="146"/>
      <c r="J141" s="146">
        <v>18</v>
      </c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4">
        <v>120</v>
      </c>
      <c r="V141" s="146"/>
      <c r="W141" s="146"/>
      <c r="X141" s="146"/>
      <c r="Y141" s="146"/>
      <c r="Z141" s="146"/>
      <c r="AA141" s="146"/>
      <c r="AB141" s="146"/>
      <c r="AC141" s="146"/>
      <c r="AD141" s="146"/>
      <c r="AE141" s="146"/>
      <c r="AF141" s="146"/>
      <c r="AG141" s="146"/>
      <c r="AH141" s="216"/>
      <c r="AI141" s="203">
        <f t="shared" si="4"/>
        <v>150</v>
      </c>
      <c r="AJ141" s="215">
        <v>89</v>
      </c>
      <c r="AK141" s="212">
        <f t="shared" si="5"/>
        <v>7.416666666666667</v>
      </c>
      <c r="AL141" s="110" t="s">
        <v>192</v>
      </c>
    </row>
    <row r="142" spans="1:38" ht="15.75" customHeight="1" thickBot="1" x14ac:dyDescent="0.25">
      <c r="A142" s="187">
        <v>130</v>
      </c>
      <c r="B142" s="63" t="s">
        <v>348</v>
      </c>
      <c r="C142" s="37" t="s">
        <v>347</v>
      </c>
      <c r="D142" s="143" t="s">
        <v>412</v>
      </c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4">
        <v>150</v>
      </c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216"/>
      <c r="AI142" s="203">
        <f t="shared" si="4"/>
        <v>150</v>
      </c>
      <c r="AJ142" s="215">
        <v>2</v>
      </c>
      <c r="AK142" s="212" t="e">
        <f t="shared" si="5"/>
        <v>#VALUE!</v>
      </c>
      <c r="AL142" s="110" t="s">
        <v>192</v>
      </c>
    </row>
    <row r="143" spans="1:38" ht="15.75" customHeight="1" thickBot="1" x14ac:dyDescent="0.25">
      <c r="A143" s="187">
        <v>131</v>
      </c>
      <c r="B143" s="81" t="s">
        <v>270</v>
      </c>
      <c r="C143" s="37" t="s">
        <v>411</v>
      </c>
      <c r="D143" s="143">
        <v>6</v>
      </c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4">
        <v>144</v>
      </c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216"/>
      <c r="AI143" s="203">
        <f t="shared" si="4"/>
        <v>150</v>
      </c>
      <c r="AJ143" s="215">
        <v>95</v>
      </c>
      <c r="AK143" s="212">
        <f t="shared" si="5"/>
        <v>15.833333333333334</v>
      </c>
      <c r="AL143" s="110" t="s">
        <v>192</v>
      </c>
    </row>
    <row r="144" spans="1:38" ht="15.75" customHeight="1" thickBot="1" x14ac:dyDescent="0.25">
      <c r="A144" s="187">
        <v>132</v>
      </c>
      <c r="B144" s="81" t="s">
        <v>270</v>
      </c>
      <c r="C144" s="39" t="s">
        <v>237</v>
      </c>
      <c r="D144" s="145">
        <v>90</v>
      </c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>
        <v>60</v>
      </c>
      <c r="V144" s="146"/>
      <c r="W144" s="146"/>
      <c r="X144" s="146"/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216"/>
      <c r="AI144" s="203">
        <f t="shared" si="4"/>
        <v>150</v>
      </c>
      <c r="AJ144" s="215">
        <v>107</v>
      </c>
      <c r="AK144" s="212">
        <f t="shared" si="5"/>
        <v>1.1888888888888889</v>
      </c>
      <c r="AL144" s="110" t="s">
        <v>194</v>
      </c>
    </row>
    <row r="145" spans="1:38" ht="15.75" customHeight="1" thickBot="1" x14ac:dyDescent="0.25">
      <c r="A145" s="187">
        <v>133</v>
      </c>
      <c r="B145" s="81" t="s">
        <v>270</v>
      </c>
      <c r="C145" s="34" t="s">
        <v>271</v>
      </c>
      <c r="D145" s="145">
        <v>90</v>
      </c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>
        <v>60</v>
      </c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216"/>
      <c r="AI145" s="203">
        <f t="shared" si="4"/>
        <v>150</v>
      </c>
      <c r="AJ145" s="215">
        <v>68</v>
      </c>
      <c r="AK145" s="212">
        <f t="shared" si="5"/>
        <v>0.75555555555555554</v>
      </c>
      <c r="AL145" s="110" t="s">
        <v>194</v>
      </c>
    </row>
    <row r="146" spans="1:38" ht="15.75" customHeight="1" thickBot="1" x14ac:dyDescent="0.25">
      <c r="A146" s="187">
        <v>134</v>
      </c>
      <c r="B146" s="81" t="s">
        <v>270</v>
      </c>
      <c r="C146" s="34" t="s">
        <v>349</v>
      </c>
      <c r="D146" s="145">
        <v>90</v>
      </c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>
        <v>60</v>
      </c>
      <c r="V146" s="146"/>
      <c r="W146" s="146"/>
      <c r="X146" s="146"/>
      <c r="Y146" s="146"/>
      <c r="Z146" s="146"/>
      <c r="AA146" s="146"/>
      <c r="AB146" s="146"/>
      <c r="AC146" s="146"/>
      <c r="AD146" s="146"/>
      <c r="AE146" s="146"/>
      <c r="AF146" s="146"/>
      <c r="AG146" s="146"/>
      <c r="AH146" s="216"/>
      <c r="AI146" s="203">
        <f t="shared" si="4"/>
        <v>150</v>
      </c>
      <c r="AJ146" s="215">
        <v>221</v>
      </c>
      <c r="AK146" s="212">
        <f t="shared" si="5"/>
        <v>2.4555555555555557</v>
      </c>
      <c r="AL146" s="110" t="s">
        <v>194</v>
      </c>
    </row>
    <row r="147" spans="1:38" ht="15.75" customHeight="1" thickBot="1" x14ac:dyDescent="0.25">
      <c r="A147" s="187">
        <v>135</v>
      </c>
      <c r="B147" s="81" t="s">
        <v>270</v>
      </c>
      <c r="C147" s="39" t="s">
        <v>350</v>
      </c>
      <c r="D147" s="145">
        <v>90</v>
      </c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46"/>
      <c r="U147" s="146">
        <v>60</v>
      </c>
      <c r="V147" s="146"/>
      <c r="W147" s="146"/>
      <c r="X147" s="146"/>
      <c r="Y147" s="146"/>
      <c r="Z147" s="146"/>
      <c r="AA147" s="146"/>
      <c r="AB147" s="146"/>
      <c r="AC147" s="146"/>
      <c r="AD147" s="146"/>
      <c r="AE147" s="146"/>
      <c r="AF147" s="146"/>
      <c r="AG147" s="146"/>
      <c r="AH147" s="216"/>
      <c r="AI147" s="203">
        <f t="shared" si="4"/>
        <v>150</v>
      </c>
      <c r="AJ147" s="215">
        <v>53</v>
      </c>
      <c r="AK147" s="212">
        <f t="shared" si="5"/>
        <v>0.58888888888888891</v>
      </c>
      <c r="AL147" s="110" t="s">
        <v>220</v>
      </c>
    </row>
    <row r="148" spans="1:38" ht="15.75" customHeight="1" thickBot="1" x14ac:dyDescent="0.25">
      <c r="A148" s="187">
        <v>136</v>
      </c>
      <c r="B148" s="81" t="s">
        <v>270</v>
      </c>
      <c r="C148" s="120" t="s">
        <v>279</v>
      </c>
      <c r="D148" s="143">
        <v>24</v>
      </c>
      <c r="E148" s="146"/>
      <c r="F148" s="146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  <c r="Q148" s="146"/>
      <c r="R148" s="146"/>
      <c r="S148" s="144">
        <v>60</v>
      </c>
      <c r="T148" s="146"/>
      <c r="U148" s="144">
        <v>60</v>
      </c>
      <c r="V148" s="146"/>
      <c r="W148" s="144"/>
      <c r="X148" s="144"/>
      <c r="Y148" s="146"/>
      <c r="Z148" s="146"/>
      <c r="AA148" s="146"/>
      <c r="AB148" s="146"/>
      <c r="AC148" s="146"/>
      <c r="AD148" s="146"/>
      <c r="AE148" s="142">
        <v>6</v>
      </c>
      <c r="AF148" s="146"/>
      <c r="AG148" s="146"/>
      <c r="AH148" s="216"/>
      <c r="AI148" s="203">
        <f t="shared" si="4"/>
        <v>150</v>
      </c>
      <c r="AJ148" s="215">
        <v>139</v>
      </c>
      <c r="AK148" s="212">
        <f t="shared" si="5"/>
        <v>5.791666666666667</v>
      </c>
      <c r="AL148" s="110" t="s">
        <v>195</v>
      </c>
    </row>
    <row r="149" spans="1:38" ht="15.75" customHeight="1" thickBot="1" x14ac:dyDescent="0.25">
      <c r="A149" s="187">
        <v>137</v>
      </c>
      <c r="B149" s="81" t="s">
        <v>270</v>
      </c>
      <c r="C149" s="120" t="s">
        <v>260</v>
      </c>
      <c r="D149" s="143">
        <v>42</v>
      </c>
      <c r="E149" s="146"/>
      <c r="F149" s="146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  <c r="Q149" s="146"/>
      <c r="R149" s="146"/>
      <c r="S149" s="144">
        <v>21</v>
      </c>
      <c r="T149" s="146"/>
      <c r="U149" s="144">
        <v>21</v>
      </c>
      <c r="V149" s="146"/>
      <c r="W149" s="144">
        <v>36</v>
      </c>
      <c r="X149" s="144">
        <v>24</v>
      </c>
      <c r="Y149" s="146"/>
      <c r="Z149" s="146"/>
      <c r="AA149" s="146"/>
      <c r="AB149" s="146"/>
      <c r="AC149" s="146"/>
      <c r="AD149" s="146"/>
      <c r="AE149" s="142">
        <v>6</v>
      </c>
      <c r="AF149" s="146"/>
      <c r="AG149" s="146"/>
      <c r="AH149" s="216"/>
      <c r="AI149" s="203">
        <f t="shared" si="4"/>
        <v>150</v>
      </c>
      <c r="AJ149" s="215">
        <v>81</v>
      </c>
      <c r="AK149" s="212">
        <f t="shared" si="5"/>
        <v>1.9285714285714286</v>
      </c>
      <c r="AL149" s="110" t="s">
        <v>195</v>
      </c>
    </row>
    <row r="150" spans="1:38" ht="15.75" customHeight="1" thickBot="1" x14ac:dyDescent="0.25">
      <c r="A150" s="187">
        <v>138</v>
      </c>
      <c r="B150" s="81" t="s">
        <v>270</v>
      </c>
      <c r="C150" s="189" t="s">
        <v>427</v>
      </c>
      <c r="D150" s="143">
        <v>60</v>
      </c>
      <c r="E150" s="146"/>
      <c r="F150" s="146"/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224">
        <v>24</v>
      </c>
      <c r="T150" s="146"/>
      <c r="U150" s="224">
        <v>24</v>
      </c>
      <c r="V150" s="146"/>
      <c r="W150" s="224"/>
      <c r="X150" s="224"/>
      <c r="Y150" s="146"/>
      <c r="Z150" s="146"/>
      <c r="AA150" s="146"/>
      <c r="AB150" s="146"/>
      <c r="AC150" s="146"/>
      <c r="AD150" s="146"/>
      <c r="AE150" s="224">
        <v>42</v>
      </c>
      <c r="AF150" s="146"/>
      <c r="AG150" s="146"/>
      <c r="AH150" s="216"/>
      <c r="AI150" s="203">
        <f t="shared" si="4"/>
        <v>150</v>
      </c>
      <c r="AJ150" s="215">
        <v>175</v>
      </c>
      <c r="AK150" s="212">
        <f t="shared" si="5"/>
        <v>2.9166666666666665</v>
      </c>
      <c r="AL150" s="110" t="s">
        <v>195</v>
      </c>
    </row>
    <row r="151" spans="1:38" ht="15.75" customHeight="1" thickBot="1" x14ac:dyDescent="0.25">
      <c r="A151" s="187">
        <v>139</v>
      </c>
      <c r="B151" s="81" t="s">
        <v>270</v>
      </c>
      <c r="C151" s="120" t="s">
        <v>352</v>
      </c>
      <c r="D151" s="143">
        <v>24</v>
      </c>
      <c r="E151" s="146"/>
      <c r="F151" s="146">
        <v>24</v>
      </c>
      <c r="G151" s="146"/>
      <c r="H151" s="146"/>
      <c r="I151" s="146"/>
      <c r="J151" s="146"/>
      <c r="K151" s="146"/>
      <c r="L151" s="146"/>
      <c r="M151" s="146"/>
      <c r="N151" s="146"/>
      <c r="O151" s="146"/>
      <c r="P151" s="146"/>
      <c r="Q151" s="146"/>
      <c r="R151" s="146"/>
      <c r="S151" s="144">
        <v>48</v>
      </c>
      <c r="T151" s="146"/>
      <c r="U151" s="144">
        <v>48</v>
      </c>
      <c r="V151" s="146"/>
      <c r="W151" s="144"/>
      <c r="X151" s="144"/>
      <c r="Y151" s="146"/>
      <c r="Z151" s="146"/>
      <c r="AA151" s="146"/>
      <c r="AB151" s="146"/>
      <c r="AC151" s="146"/>
      <c r="AD151" s="146"/>
      <c r="AE151" s="142">
        <v>6</v>
      </c>
      <c r="AF151" s="146"/>
      <c r="AG151" s="146"/>
      <c r="AH151" s="216"/>
      <c r="AI151" s="203">
        <f t="shared" si="4"/>
        <v>150</v>
      </c>
      <c r="AJ151" s="215">
        <v>70</v>
      </c>
      <c r="AK151" s="212">
        <f t="shared" si="5"/>
        <v>2.9166666666666665</v>
      </c>
      <c r="AL151" s="110" t="s">
        <v>195</v>
      </c>
    </row>
    <row r="152" spans="1:38" ht="15.75" customHeight="1" thickBot="1" x14ac:dyDescent="0.25">
      <c r="A152" s="187">
        <v>140</v>
      </c>
      <c r="B152" s="81" t="s">
        <v>270</v>
      </c>
      <c r="C152" s="120" t="s">
        <v>280</v>
      </c>
      <c r="D152" s="143">
        <v>60</v>
      </c>
      <c r="E152" s="146"/>
      <c r="F152" s="146"/>
      <c r="G152" s="146"/>
      <c r="H152" s="146"/>
      <c r="I152" s="146"/>
      <c r="J152" s="146"/>
      <c r="K152" s="146"/>
      <c r="L152" s="146"/>
      <c r="M152" s="146"/>
      <c r="N152" s="146"/>
      <c r="O152" s="146"/>
      <c r="P152" s="146"/>
      <c r="Q152" s="146"/>
      <c r="R152" s="146"/>
      <c r="S152" s="144">
        <v>42</v>
      </c>
      <c r="T152" s="146"/>
      <c r="U152" s="144">
        <v>42</v>
      </c>
      <c r="V152" s="146"/>
      <c r="W152" s="144"/>
      <c r="X152" s="144"/>
      <c r="Y152" s="146"/>
      <c r="Z152" s="146"/>
      <c r="AA152" s="146"/>
      <c r="AB152" s="146"/>
      <c r="AC152" s="146"/>
      <c r="AD152" s="146"/>
      <c r="AE152" s="142">
        <v>6</v>
      </c>
      <c r="AF152" s="146"/>
      <c r="AG152" s="146"/>
      <c r="AH152" s="216"/>
      <c r="AI152" s="203">
        <f t="shared" si="4"/>
        <v>150</v>
      </c>
      <c r="AJ152" s="215">
        <v>206</v>
      </c>
      <c r="AK152" s="212">
        <f t="shared" si="5"/>
        <v>3.4333333333333331</v>
      </c>
      <c r="AL152" s="110" t="s">
        <v>195</v>
      </c>
    </row>
    <row r="153" spans="1:38" ht="15.75" customHeight="1" thickBot="1" x14ac:dyDescent="0.25">
      <c r="A153" s="187">
        <v>141</v>
      </c>
      <c r="B153" s="81" t="s">
        <v>270</v>
      </c>
      <c r="C153" s="120" t="s">
        <v>255</v>
      </c>
      <c r="D153" s="223">
        <v>54</v>
      </c>
      <c r="E153" s="146"/>
      <c r="F153" s="146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  <c r="Q153" s="146"/>
      <c r="R153" s="146"/>
      <c r="S153" s="142">
        <v>15</v>
      </c>
      <c r="T153" s="146"/>
      <c r="U153" s="142">
        <v>15</v>
      </c>
      <c r="V153" s="146"/>
      <c r="W153" s="142">
        <v>24</v>
      </c>
      <c r="X153" s="142">
        <v>36</v>
      </c>
      <c r="Y153" s="146"/>
      <c r="Z153" s="146"/>
      <c r="AA153" s="146"/>
      <c r="AB153" s="146"/>
      <c r="AC153" s="146"/>
      <c r="AD153" s="146"/>
      <c r="AE153" s="142">
        <v>6</v>
      </c>
      <c r="AF153" s="146"/>
      <c r="AG153" s="146"/>
      <c r="AH153" s="216"/>
      <c r="AI153" s="203">
        <f t="shared" si="4"/>
        <v>150</v>
      </c>
      <c r="AJ153" s="215"/>
      <c r="AK153" s="212">
        <f t="shared" si="5"/>
        <v>0</v>
      </c>
      <c r="AL153" s="110" t="s">
        <v>195</v>
      </c>
    </row>
    <row r="154" spans="1:38" ht="15.75" customHeight="1" thickBot="1" x14ac:dyDescent="0.25">
      <c r="A154" s="187">
        <v>142</v>
      </c>
      <c r="B154" s="81" t="s">
        <v>270</v>
      </c>
      <c r="C154" s="120" t="s">
        <v>428</v>
      </c>
      <c r="D154" s="143">
        <v>30</v>
      </c>
      <c r="E154" s="146"/>
      <c r="F154" s="146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4">
        <v>60</v>
      </c>
      <c r="T154" s="146"/>
      <c r="U154" s="144">
        <v>60</v>
      </c>
      <c r="V154" s="146"/>
      <c r="W154" s="144"/>
      <c r="X154" s="146"/>
      <c r="Y154" s="146"/>
      <c r="Z154" s="146"/>
      <c r="AA154" s="146"/>
      <c r="AB154" s="146"/>
      <c r="AC154" s="146"/>
      <c r="AD154" s="146"/>
      <c r="AE154" s="142"/>
      <c r="AF154" s="146"/>
      <c r="AG154" s="146"/>
      <c r="AH154" s="216"/>
      <c r="AI154" s="203">
        <f t="shared" si="4"/>
        <v>150</v>
      </c>
      <c r="AJ154" s="215">
        <v>121</v>
      </c>
      <c r="AK154" s="212">
        <f t="shared" si="5"/>
        <v>4.0333333333333332</v>
      </c>
      <c r="AL154" s="110" t="s">
        <v>195</v>
      </c>
    </row>
    <row r="155" spans="1:38" ht="15.75" customHeight="1" thickBot="1" x14ac:dyDescent="0.25">
      <c r="A155" s="187">
        <v>143</v>
      </c>
      <c r="B155" s="81" t="s">
        <v>270</v>
      </c>
      <c r="C155" s="120" t="s">
        <v>261</v>
      </c>
      <c r="D155" s="143">
        <v>60</v>
      </c>
      <c r="E155" s="146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4">
        <v>42</v>
      </c>
      <c r="T155" s="146"/>
      <c r="U155" s="144">
        <v>42</v>
      </c>
      <c r="V155" s="146"/>
      <c r="W155" s="144"/>
      <c r="X155" s="146"/>
      <c r="Y155" s="146"/>
      <c r="Z155" s="146"/>
      <c r="AA155" s="146"/>
      <c r="AB155" s="146"/>
      <c r="AC155" s="146"/>
      <c r="AD155" s="146"/>
      <c r="AE155" s="142">
        <v>6</v>
      </c>
      <c r="AF155" s="146"/>
      <c r="AG155" s="146"/>
      <c r="AH155" s="216"/>
      <c r="AI155" s="203">
        <f t="shared" si="4"/>
        <v>150</v>
      </c>
      <c r="AJ155" s="215">
        <v>223</v>
      </c>
      <c r="AK155" s="212">
        <f t="shared" si="5"/>
        <v>3.7166666666666668</v>
      </c>
      <c r="AL155" s="110" t="s">
        <v>195</v>
      </c>
    </row>
    <row r="156" spans="1:38" ht="15.75" customHeight="1" thickBot="1" x14ac:dyDescent="0.25">
      <c r="A156" s="187">
        <v>144</v>
      </c>
      <c r="B156" s="81" t="s">
        <v>270</v>
      </c>
      <c r="C156" s="120" t="s">
        <v>354</v>
      </c>
      <c r="D156" s="143">
        <v>90</v>
      </c>
      <c r="E156" s="146"/>
      <c r="F156" s="146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146"/>
      <c r="S156" s="146"/>
      <c r="T156" s="146"/>
      <c r="U156" s="146"/>
      <c r="V156" s="146"/>
      <c r="W156" s="144">
        <v>60</v>
      </c>
      <c r="X156" s="146"/>
      <c r="Y156" s="146"/>
      <c r="Z156" s="146"/>
      <c r="AA156" s="146"/>
      <c r="AB156" s="146"/>
      <c r="AC156" s="146"/>
      <c r="AD156" s="146"/>
      <c r="AE156" s="144"/>
      <c r="AF156" s="146"/>
      <c r="AG156" s="146"/>
      <c r="AH156" s="216"/>
      <c r="AI156" s="203">
        <f t="shared" ref="AI156:AI157" si="6">SUM(D156:AH156)</f>
        <v>150</v>
      </c>
      <c r="AJ156" s="215">
        <v>204</v>
      </c>
      <c r="AK156" s="212">
        <f t="shared" ref="AK156:AK157" si="7">+AJ156/D156</f>
        <v>2.2666666666666666</v>
      </c>
      <c r="AL156" s="110" t="s">
        <v>197</v>
      </c>
    </row>
    <row r="157" spans="1:38" ht="15.75" customHeight="1" thickBot="1" x14ac:dyDescent="0.25">
      <c r="A157" s="187">
        <v>145</v>
      </c>
      <c r="B157" s="81" t="s">
        <v>270</v>
      </c>
      <c r="C157" s="120" t="s">
        <v>355</v>
      </c>
      <c r="D157" s="143">
        <v>84</v>
      </c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6"/>
      <c r="T157" s="146"/>
      <c r="U157" s="146"/>
      <c r="V157" s="146"/>
      <c r="W157" s="144">
        <v>60</v>
      </c>
      <c r="X157" s="146"/>
      <c r="Y157" s="146"/>
      <c r="Z157" s="146"/>
      <c r="AA157" s="146"/>
      <c r="AB157" s="146"/>
      <c r="AC157" s="146"/>
      <c r="AD157" s="146"/>
      <c r="AE157" s="144">
        <v>6</v>
      </c>
      <c r="AF157" s="146"/>
      <c r="AG157" s="146"/>
      <c r="AH157" s="216"/>
      <c r="AI157" s="203">
        <f t="shared" si="6"/>
        <v>150</v>
      </c>
      <c r="AJ157" s="215">
        <v>305</v>
      </c>
      <c r="AK157" s="212">
        <f t="shared" si="7"/>
        <v>3.6309523809523809</v>
      </c>
      <c r="AL157" s="110" t="s">
        <v>196</v>
      </c>
    </row>
    <row r="158" spans="1:38" ht="15.75" customHeight="1" thickBot="1" x14ac:dyDescent="0.25">
      <c r="A158" s="187">
        <v>146</v>
      </c>
      <c r="B158" s="219" t="s">
        <v>270</v>
      </c>
      <c r="C158" s="38" t="s">
        <v>222</v>
      </c>
      <c r="D158" s="220">
        <v>54</v>
      </c>
      <c r="E158" s="221"/>
      <c r="F158" s="221"/>
      <c r="G158" s="221"/>
      <c r="H158" s="221"/>
      <c r="I158" s="221"/>
      <c r="J158" s="221"/>
      <c r="K158" s="221"/>
      <c r="L158" s="221"/>
      <c r="M158" s="221"/>
      <c r="N158" s="221"/>
      <c r="O158" s="221"/>
      <c r="P158" s="221"/>
      <c r="Q158" s="221"/>
      <c r="R158" s="221"/>
      <c r="S158" s="221">
        <v>10</v>
      </c>
      <c r="T158" s="221"/>
      <c r="U158" s="221">
        <v>20</v>
      </c>
      <c r="V158" s="221"/>
      <c r="W158" s="221">
        <v>42</v>
      </c>
      <c r="X158" s="221">
        <v>24</v>
      </c>
      <c r="Y158" s="221"/>
      <c r="Z158" s="221"/>
      <c r="AA158" s="221"/>
      <c r="AB158" s="221"/>
      <c r="AC158" s="221"/>
      <c r="AD158" s="221"/>
      <c r="AE158" s="221"/>
      <c r="AF158" s="221"/>
      <c r="AG158" s="221"/>
      <c r="AH158" s="222"/>
      <c r="AI158" s="203">
        <f t="shared" si="4"/>
        <v>150</v>
      </c>
      <c r="AJ158" s="215">
        <v>517</v>
      </c>
      <c r="AK158" s="212">
        <f t="shared" si="5"/>
        <v>9.5740740740740744</v>
      </c>
      <c r="AL158" s="110" t="s">
        <v>198</v>
      </c>
    </row>
    <row r="159" spans="1:38" ht="15.75" customHeight="1" thickBot="1" x14ac:dyDescent="0.25">
      <c r="A159" s="187">
        <v>147</v>
      </c>
      <c r="B159" s="81" t="s">
        <v>270</v>
      </c>
      <c r="C159" s="34" t="s">
        <v>356</v>
      </c>
      <c r="D159" s="145">
        <v>45</v>
      </c>
      <c r="E159" s="146"/>
      <c r="F159" s="146"/>
      <c r="G159" s="146"/>
      <c r="H159" s="146"/>
      <c r="I159" s="146"/>
      <c r="J159" s="146"/>
      <c r="K159" s="146"/>
      <c r="L159" s="146"/>
      <c r="M159" s="146"/>
      <c r="N159" s="146"/>
      <c r="O159" s="146"/>
      <c r="P159" s="146"/>
      <c r="Q159" s="146"/>
      <c r="R159" s="146"/>
      <c r="S159" s="146">
        <v>10</v>
      </c>
      <c r="T159" s="146"/>
      <c r="U159" s="146">
        <v>30</v>
      </c>
      <c r="V159" s="146"/>
      <c r="W159" s="146">
        <v>46</v>
      </c>
      <c r="X159" s="146">
        <v>19</v>
      </c>
      <c r="Y159" s="146"/>
      <c r="Z159" s="146"/>
      <c r="AA159" s="146"/>
      <c r="AB159" s="146"/>
      <c r="AC159" s="146"/>
      <c r="AD159" s="146"/>
      <c r="AE159" s="146"/>
      <c r="AF159" s="146"/>
      <c r="AG159" s="146"/>
      <c r="AH159" s="216"/>
      <c r="AI159" s="203">
        <f t="shared" si="4"/>
        <v>150</v>
      </c>
      <c r="AJ159" s="215">
        <v>77</v>
      </c>
      <c r="AK159" s="212">
        <f t="shared" si="5"/>
        <v>1.711111111111111</v>
      </c>
      <c r="AL159" s="110" t="s">
        <v>198</v>
      </c>
    </row>
    <row r="160" spans="1:38" ht="15.75" customHeight="1" thickBot="1" x14ac:dyDescent="0.25">
      <c r="A160" s="187">
        <v>148</v>
      </c>
      <c r="B160" s="81" t="s">
        <v>270</v>
      </c>
      <c r="C160" s="34" t="s">
        <v>357</v>
      </c>
      <c r="D160" s="145">
        <v>45</v>
      </c>
      <c r="E160" s="146"/>
      <c r="F160" s="146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  <c r="Q160" s="146"/>
      <c r="R160" s="146"/>
      <c r="S160" s="146">
        <v>10</v>
      </c>
      <c r="T160" s="146"/>
      <c r="U160" s="146">
        <v>30</v>
      </c>
      <c r="V160" s="146"/>
      <c r="W160" s="146">
        <v>46</v>
      </c>
      <c r="X160" s="146">
        <v>19</v>
      </c>
      <c r="Y160" s="146"/>
      <c r="Z160" s="146"/>
      <c r="AA160" s="146"/>
      <c r="AB160" s="146"/>
      <c r="AC160" s="146"/>
      <c r="AD160" s="146"/>
      <c r="AE160" s="146"/>
      <c r="AF160" s="146"/>
      <c r="AG160" s="146"/>
      <c r="AH160" s="216"/>
      <c r="AI160" s="203">
        <f t="shared" si="4"/>
        <v>150</v>
      </c>
      <c r="AJ160" s="215">
        <v>84</v>
      </c>
      <c r="AK160" s="212">
        <f t="shared" si="5"/>
        <v>1.8666666666666667</v>
      </c>
      <c r="AL160" s="110" t="s">
        <v>198</v>
      </c>
    </row>
    <row r="161" spans="1:38" ht="15.75" customHeight="1" thickBot="1" x14ac:dyDescent="0.25">
      <c r="A161" s="187">
        <v>149</v>
      </c>
      <c r="B161" s="81" t="s">
        <v>270</v>
      </c>
      <c r="C161" s="34" t="s">
        <v>358</v>
      </c>
      <c r="D161" s="145">
        <v>45</v>
      </c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  <c r="R161" s="146"/>
      <c r="S161" s="146">
        <v>15</v>
      </c>
      <c r="T161" s="146"/>
      <c r="U161" s="146">
        <v>25</v>
      </c>
      <c r="V161" s="146"/>
      <c r="W161" s="146">
        <v>40</v>
      </c>
      <c r="X161" s="146">
        <v>25</v>
      </c>
      <c r="Y161" s="146"/>
      <c r="Z161" s="146"/>
      <c r="AA161" s="146"/>
      <c r="AB161" s="146"/>
      <c r="AC161" s="146"/>
      <c r="AD161" s="146"/>
      <c r="AE161" s="146"/>
      <c r="AF161" s="146"/>
      <c r="AG161" s="146"/>
      <c r="AH161" s="216"/>
      <c r="AI161" s="203">
        <f t="shared" si="4"/>
        <v>150</v>
      </c>
      <c r="AJ161" s="215">
        <v>124</v>
      </c>
      <c r="AK161" s="212">
        <f t="shared" si="5"/>
        <v>2.7555555555555555</v>
      </c>
      <c r="AL161" s="110" t="s">
        <v>198</v>
      </c>
    </row>
    <row r="162" spans="1:38" ht="15.75" customHeight="1" thickBot="1" x14ac:dyDescent="0.25">
      <c r="A162" s="187">
        <v>150</v>
      </c>
      <c r="B162" s="81" t="s">
        <v>270</v>
      </c>
      <c r="C162" s="34" t="s">
        <v>359</v>
      </c>
      <c r="D162" s="145">
        <v>90</v>
      </c>
      <c r="E162" s="146"/>
      <c r="F162" s="146"/>
      <c r="G162" s="146"/>
      <c r="H162" s="146"/>
      <c r="I162" s="146"/>
      <c r="J162" s="146"/>
      <c r="K162" s="146"/>
      <c r="L162" s="146"/>
      <c r="M162" s="146"/>
      <c r="N162" s="146"/>
      <c r="O162" s="146"/>
      <c r="P162" s="146"/>
      <c r="Q162" s="146"/>
      <c r="R162" s="146"/>
      <c r="S162" s="146"/>
      <c r="T162" s="146"/>
      <c r="U162" s="146"/>
      <c r="V162" s="146"/>
      <c r="W162" s="146">
        <v>60</v>
      </c>
      <c r="X162" s="146"/>
      <c r="Y162" s="146"/>
      <c r="Z162" s="146"/>
      <c r="AA162" s="146"/>
      <c r="AB162" s="146"/>
      <c r="AC162" s="146"/>
      <c r="AD162" s="146"/>
      <c r="AE162" s="146"/>
      <c r="AF162" s="146"/>
      <c r="AG162" s="146"/>
      <c r="AH162" s="216"/>
      <c r="AI162" s="203">
        <f t="shared" si="4"/>
        <v>150</v>
      </c>
      <c r="AJ162" s="215">
        <v>104</v>
      </c>
      <c r="AK162" s="212">
        <f t="shared" si="5"/>
        <v>1.1555555555555554</v>
      </c>
      <c r="AL162" s="110" t="s">
        <v>225</v>
      </c>
    </row>
    <row r="163" spans="1:38" ht="15.75" customHeight="1" thickBot="1" x14ac:dyDescent="0.25">
      <c r="A163" s="187">
        <v>151</v>
      </c>
      <c r="B163" s="81" t="s">
        <v>270</v>
      </c>
      <c r="C163" s="34" t="s">
        <v>360</v>
      </c>
      <c r="D163" s="145">
        <v>90</v>
      </c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146"/>
      <c r="S163" s="146"/>
      <c r="T163" s="146"/>
      <c r="U163" s="146"/>
      <c r="V163" s="146"/>
      <c r="W163" s="146">
        <v>60</v>
      </c>
      <c r="X163" s="146"/>
      <c r="Y163" s="146"/>
      <c r="Z163" s="146"/>
      <c r="AA163" s="146"/>
      <c r="AB163" s="146"/>
      <c r="AC163" s="146"/>
      <c r="AD163" s="146"/>
      <c r="AE163" s="146"/>
      <c r="AF163" s="146"/>
      <c r="AG163" s="146"/>
      <c r="AH163" s="216"/>
      <c r="AI163" s="203">
        <f t="shared" si="4"/>
        <v>150</v>
      </c>
      <c r="AJ163" s="215">
        <v>102</v>
      </c>
      <c r="AK163" s="212">
        <f t="shared" si="5"/>
        <v>1.1333333333333333</v>
      </c>
      <c r="AL163" s="110" t="s">
        <v>223</v>
      </c>
    </row>
    <row r="164" spans="1:38" ht="15.75" customHeight="1" thickBot="1" x14ac:dyDescent="0.25">
      <c r="A164" s="187">
        <v>152</v>
      </c>
      <c r="B164" s="81" t="s">
        <v>270</v>
      </c>
      <c r="C164" s="34" t="s">
        <v>361</v>
      </c>
      <c r="D164" s="145">
        <v>90</v>
      </c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/>
      <c r="V164" s="146"/>
      <c r="W164" s="146">
        <v>60</v>
      </c>
      <c r="X164" s="146"/>
      <c r="Y164" s="146"/>
      <c r="Z164" s="146"/>
      <c r="AA164" s="146"/>
      <c r="AB164" s="146"/>
      <c r="AC164" s="146"/>
      <c r="AD164" s="146"/>
      <c r="AE164" s="146"/>
      <c r="AF164" s="146"/>
      <c r="AG164" s="146"/>
      <c r="AH164" s="216"/>
      <c r="AI164" s="203">
        <f t="shared" si="4"/>
        <v>150</v>
      </c>
      <c r="AJ164" s="215">
        <v>110</v>
      </c>
      <c r="AK164" s="212">
        <f t="shared" si="5"/>
        <v>1.2222222222222223</v>
      </c>
      <c r="AL164" s="110" t="s">
        <v>224</v>
      </c>
    </row>
    <row r="165" spans="1:38" ht="15.75" customHeight="1" thickBot="1" x14ac:dyDescent="0.25">
      <c r="A165" s="187">
        <v>153</v>
      </c>
      <c r="B165" s="81" t="s">
        <v>270</v>
      </c>
      <c r="C165" s="34" t="s">
        <v>362</v>
      </c>
      <c r="D165" s="145">
        <v>50</v>
      </c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46"/>
      <c r="T165" s="146"/>
      <c r="U165" s="146">
        <v>50</v>
      </c>
      <c r="V165" s="146"/>
      <c r="W165" s="146">
        <v>50</v>
      </c>
      <c r="X165" s="146"/>
      <c r="Y165" s="146"/>
      <c r="Z165" s="146"/>
      <c r="AA165" s="146"/>
      <c r="AB165" s="146"/>
      <c r="AC165" s="146"/>
      <c r="AD165" s="146"/>
      <c r="AE165" s="146"/>
      <c r="AF165" s="146"/>
      <c r="AG165" s="146"/>
      <c r="AH165" s="216"/>
      <c r="AI165" s="203">
        <f t="shared" si="4"/>
        <v>150</v>
      </c>
      <c r="AJ165" s="215">
        <v>113</v>
      </c>
      <c r="AK165" s="212">
        <f t="shared" si="5"/>
        <v>2.2599999999999998</v>
      </c>
      <c r="AL165" s="110" t="s">
        <v>202</v>
      </c>
    </row>
    <row r="166" spans="1:38" ht="15.75" customHeight="1" thickBot="1" x14ac:dyDescent="0.25">
      <c r="A166" s="187">
        <v>154</v>
      </c>
      <c r="B166" s="81" t="s">
        <v>270</v>
      </c>
      <c r="C166" s="34" t="s">
        <v>363</v>
      </c>
      <c r="D166" s="145">
        <v>50</v>
      </c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>
        <v>50</v>
      </c>
      <c r="V166" s="146"/>
      <c r="W166" s="146">
        <v>50</v>
      </c>
      <c r="X166" s="146"/>
      <c r="Y166" s="146"/>
      <c r="Z166" s="146"/>
      <c r="AA166" s="146"/>
      <c r="AB166" s="146"/>
      <c r="AC166" s="146"/>
      <c r="AD166" s="146"/>
      <c r="AE166" s="146"/>
      <c r="AF166" s="146"/>
      <c r="AG166" s="146"/>
      <c r="AH166" s="216"/>
      <c r="AI166" s="203">
        <f t="shared" si="4"/>
        <v>150</v>
      </c>
      <c r="AJ166" s="215">
        <v>66</v>
      </c>
      <c r="AK166" s="212">
        <f t="shared" si="5"/>
        <v>1.32</v>
      </c>
      <c r="AL166" s="110" t="s">
        <v>202</v>
      </c>
    </row>
    <row r="167" spans="1:38" ht="15.75" customHeight="1" thickBot="1" x14ac:dyDescent="0.25">
      <c r="A167" s="187">
        <v>155</v>
      </c>
      <c r="B167" s="81" t="s">
        <v>270</v>
      </c>
      <c r="C167" s="34" t="s">
        <v>364</v>
      </c>
      <c r="D167" s="145">
        <v>50</v>
      </c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>
        <v>50</v>
      </c>
      <c r="V167" s="146"/>
      <c r="W167" s="146">
        <v>50</v>
      </c>
      <c r="X167" s="146"/>
      <c r="Y167" s="146"/>
      <c r="Z167" s="146"/>
      <c r="AA167" s="146"/>
      <c r="AB167" s="146"/>
      <c r="AC167" s="146"/>
      <c r="AD167" s="146"/>
      <c r="AE167" s="146"/>
      <c r="AF167" s="146"/>
      <c r="AG167" s="146"/>
      <c r="AH167" s="216"/>
      <c r="AI167" s="203">
        <f t="shared" si="4"/>
        <v>150</v>
      </c>
      <c r="AJ167" s="215">
        <v>60</v>
      </c>
      <c r="AK167" s="212">
        <f t="shared" si="5"/>
        <v>1.2</v>
      </c>
      <c r="AL167" s="110" t="s">
        <v>202</v>
      </c>
    </row>
    <row r="168" spans="1:38" ht="15.75" customHeight="1" thickBot="1" x14ac:dyDescent="0.25">
      <c r="A168" s="187">
        <v>156</v>
      </c>
      <c r="B168" s="81" t="s">
        <v>270</v>
      </c>
      <c r="C168" s="122" t="s">
        <v>366</v>
      </c>
      <c r="D168" s="145">
        <v>66</v>
      </c>
      <c r="E168" s="146"/>
      <c r="F168" s="146"/>
      <c r="G168" s="146"/>
      <c r="H168" s="146"/>
      <c r="I168" s="146"/>
      <c r="J168" s="146"/>
      <c r="K168" s="146"/>
      <c r="L168" s="146"/>
      <c r="M168" s="146"/>
      <c r="N168" s="146"/>
      <c r="O168" s="146"/>
      <c r="P168" s="146"/>
      <c r="Q168" s="146"/>
      <c r="R168" s="146"/>
      <c r="S168" s="146"/>
      <c r="T168" s="146"/>
      <c r="U168" s="146">
        <v>24</v>
      </c>
      <c r="V168" s="146"/>
      <c r="W168" s="146">
        <v>36</v>
      </c>
      <c r="X168" s="146">
        <v>24</v>
      </c>
      <c r="Y168" s="146"/>
      <c r="Z168" s="146"/>
      <c r="AA168" s="146"/>
      <c r="AB168" s="146"/>
      <c r="AC168" s="146"/>
      <c r="AD168" s="146"/>
      <c r="AE168" s="146"/>
      <c r="AF168" s="146"/>
      <c r="AG168" s="146"/>
      <c r="AH168" s="216"/>
      <c r="AI168" s="203">
        <f t="shared" si="4"/>
        <v>150</v>
      </c>
      <c r="AJ168" s="215">
        <v>217</v>
      </c>
      <c r="AK168" s="212">
        <f t="shared" si="5"/>
        <v>3.2878787878787881</v>
      </c>
      <c r="AL168" s="110" t="s">
        <v>203</v>
      </c>
    </row>
    <row r="169" spans="1:38" ht="15.75" customHeight="1" thickBot="1" x14ac:dyDescent="0.25">
      <c r="A169" s="187">
        <v>157</v>
      </c>
      <c r="B169" s="81" t="s">
        <v>270</v>
      </c>
      <c r="C169" s="122" t="s">
        <v>365</v>
      </c>
      <c r="D169" s="145">
        <v>60</v>
      </c>
      <c r="E169" s="146"/>
      <c r="F169" s="146"/>
      <c r="G169" s="146"/>
      <c r="H169" s="146"/>
      <c r="I169" s="146"/>
      <c r="J169" s="146"/>
      <c r="K169" s="146"/>
      <c r="L169" s="146"/>
      <c r="M169" s="146"/>
      <c r="N169" s="146"/>
      <c r="O169" s="146"/>
      <c r="P169" s="146"/>
      <c r="Q169" s="146"/>
      <c r="R169" s="146"/>
      <c r="S169" s="146"/>
      <c r="T169" s="146"/>
      <c r="U169" s="146">
        <v>12</v>
      </c>
      <c r="V169" s="146"/>
      <c r="W169" s="146">
        <v>36</v>
      </c>
      <c r="X169" s="146">
        <v>24</v>
      </c>
      <c r="Y169" s="146"/>
      <c r="Z169" s="146"/>
      <c r="AA169" s="146"/>
      <c r="AB169" s="146"/>
      <c r="AC169" s="146"/>
      <c r="AD169" s="146"/>
      <c r="AE169" s="146">
        <v>18</v>
      </c>
      <c r="AF169" s="146"/>
      <c r="AG169" s="146"/>
      <c r="AH169" s="216"/>
      <c r="AI169" s="203">
        <f t="shared" si="4"/>
        <v>150</v>
      </c>
      <c r="AJ169" s="215">
        <v>245</v>
      </c>
      <c r="AK169" s="212">
        <f t="shared" si="5"/>
        <v>4.083333333333333</v>
      </c>
      <c r="AL169" s="110" t="s">
        <v>203</v>
      </c>
    </row>
    <row r="170" spans="1:38" ht="15.75" customHeight="1" thickBot="1" x14ac:dyDescent="0.25">
      <c r="A170" s="187">
        <v>158</v>
      </c>
      <c r="B170" s="81" t="s">
        <v>270</v>
      </c>
      <c r="C170" s="122" t="s">
        <v>226</v>
      </c>
      <c r="D170" s="145">
        <v>78</v>
      </c>
      <c r="E170" s="146"/>
      <c r="F170" s="146"/>
      <c r="G170" s="146"/>
      <c r="H170" s="146"/>
      <c r="I170" s="146"/>
      <c r="J170" s="146"/>
      <c r="K170" s="146"/>
      <c r="L170" s="146"/>
      <c r="M170" s="146"/>
      <c r="N170" s="146"/>
      <c r="O170" s="146"/>
      <c r="P170" s="146"/>
      <c r="Q170" s="146"/>
      <c r="R170" s="146"/>
      <c r="S170" s="146"/>
      <c r="T170" s="146"/>
      <c r="U170" s="146">
        <v>30</v>
      </c>
      <c r="V170" s="146"/>
      <c r="W170" s="146">
        <v>24</v>
      </c>
      <c r="X170" s="146"/>
      <c r="Y170" s="146"/>
      <c r="Z170" s="146"/>
      <c r="AA170" s="146"/>
      <c r="AB170" s="146"/>
      <c r="AC170" s="146"/>
      <c r="AD170" s="146"/>
      <c r="AE170" s="146">
        <v>18</v>
      </c>
      <c r="AF170" s="146"/>
      <c r="AG170" s="146"/>
      <c r="AH170" s="216"/>
      <c r="AI170" s="203">
        <f t="shared" si="4"/>
        <v>150</v>
      </c>
      <c r="AJ170" s="215">
        <v>291</v>
      </c>
      <c r="AK170" s="212">
        <f t="shared" si="5"/>
        <v>3.7307692307692308</v>
      </c>
      <c r="AL170" s="110" t="s">
        <v>203</v>
      </c>
    </row>
    <row r="171" spans="1:38" ht="15.75" customHeight="1" thickBot="1" x14ac:dyDescent="0.25">
      <c r="A171" s="187">
        <v>159</v>
      </c>
      <c r="B171" s="81" t="s">
        <v>270</v>
      </c>
      <c r="C171" s="70" t="s">
        <v>368</v>
      </c>
      <c r="D171" s="145">
        <v>90</v>
      </c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>
        <v>60</v>
      </c>
      <c r="V171" s="146"/>
      <c r="W171" s="146"/>
      <c r="X171" s="146"/>
      <c r="Y171" s="146"/>
      <c r="Z171" s="146"/>
      <c r="AA171" s="146"/>
      <c r="AB171" s="146"/>
      <c r="AC171" s="146"/>
      <c r="AD171" s="146"/>
      <c r="AE171" s="146"/>
      <c r="AF171" s="146"/>
      <c r="AG171" s="146"/>
      <c r="AH171" s="216"/>
      <c r="AI171" s="203">
        <f t="shared" si="4"/>
        <v>150</v>
      </c>
      <c r="AJ171" s="215">
        <v>72</v>
      </c>
      <c r="AK171" s="212">
        <f t="shared" si="5"/>
        <v>0.8</v>
      </c>
      <c r="AL171" s="110" t="s">
        <v>238</v>
      </c>
    </row>
    <row r="172" spans="1:38" ht="15.75" customHeight="1" thickBot="1" x14ac:dyDescent="0.25">
      <c r="A172" s="187">
        <v>160</v>
      </c>
      <c r="B172" s="81" t="s">
        <v>270</v>
      </c>
      <c r="C172" s="70" t="s">
        <v>369</v>
      </c>
      <c r="D172" s="145">
        <v>90</v>
      </c>
      <c r="E172" s="146"/>
      <c r="F172" s="146"/>
      <c r="G172" s="146"/>
      <c r="H172" s="146"/>
      <c r="I172" s="146"/>
      <c r="J172" s="146"/>
      <c r="K172" s="146"/>
      <c r="L172" s="146"/>
      <c r="M172" s="146"/>
      <c r="N172" s="146"/>
      <c r="O172" s="146"/>
      <c r="P172" s="146"/>
      <c r="Q172" s="146"/>
      <c r="R172" s="146"/>
      <c r="S172" s="146"/>
      <c r="T172" s="146"/>
      <c r="U172" s="146">
        <v>60</v>
      </c>
      <c r="V172" s="146"/>
      <c r="W172" s="146"/>
      <c r="X172" s="146"/>
      <c r="Y172" s="146"/>
      <c r="Z172" s="146"/>
      <c r="AA172" s="146"/>
      <c r="AB172" s="146"/>
      <c r="AC172" s="146"/>
      <c r="AD172" s="146"/>
      <c r="AE172" s="146"/>
      <c r="AF172" s="146"/>
      <c r="AG172" s="146"/>
      <c r="AH172" s="216"/>
      <c r="AI172" s="203">
        <f t="shared" si="4"/>
        <v>150</v>
      </c>
      <c r="AJ172" s="215">
        <v>109</v>
      </c>
      <c r="AK172" s="212">
        <f t="shared" si="5"/>
        <v>1.211111111111111</v>
      </c>
      <c r="AL172" s="110" t="s">
        <v>238</v>
      </c>
    </row>
    <row r="173" spans="1:38" ht="15.75" customHeight="1" thickBot="1" x14ac:dyDescent="0.25">
      <c r="A173" s="187">
        <v>161</v>
      </c>
      <c r="B173" s="81" t="s">
        <v>270</v>
      </c>
      <c r="C173" s="70" t="s">
        <v>370</v>
      </c>
      <c r="D173" s="145">
        <v>90</v>
      </c>
      <c r="E173" s="146"/>
      <c r="F173" s="146"/>
      <c r="G173" s="146"/>
      <c r="H173" s="146"/>
      <c r="I173" s="146"/>
      <c r="J173" s="146"/>
      <c r="K173" s="146"/>
      <c r="L173" s="146"/>
      <c r="M173" s="146"/>
      <c r="N173" s="146"/>
      <c r="O173" s="146"/>
      <c r="P173" s="146"/>
      <c r="Q173" s="146"/>
      <c r="R173" s="146"/>
      <c r="S173" s="146"/>
      <c r="T173" s="146"/>
      <c r="U173" s="146">
        <v>60</v>
      </c>
      <c r="V173" s="146"/>
      <c r="W173" s="146"/>
      <c r="X173" s="146"/>
      <c r="Y173" s="146"/>
      <c r="Z173" s="146"/>
      <c r="AA173" s="146"/>
      <c r="AB173" s="146"/>
      <c r="AC173" s="146"/>
      <c r="AD173" s="146"/>
      <c r="AE173" s="146"/>
      <c r="AF173" s="146"/>
      <c r="AG173" s="146"/>
      <c r="AH173" s="216"/>
      <c r="AI173" s="203">
        <f t="shared" si="4"/>
        <v>150</v>
      </c>
      <c r="AJ173" s="215">
        <v>153</v>
      </c>
      <c r="AK173" s="212">
        <f t="shared" si="5"/>
        <v>1.7</v>
      </c>
      <c r="AL173" s="110" t="s">
        <v>238</v>
      </c>
    </row>
    <row r="174" spans="1:38" ht="15.75" customHeight="1" thickBot="1" x14ac:dyDescent="0.25">
      <c r="A174" s="413" t="s">
        <v>2</v>
      </c>
      <c r="B174" s="414"/>
      <c r="C174" s="415"/>
      <c r="D174" s="190">
        <f t="shared" ref="D174:I174" si="8">SUM(D13:D121)</f>
        <v>1384</v>
      </c>
      <c r="E174" s="190">
        <f t="shared" si="8"/>
        <v>0</v>
      </c>
      <c r="F174" s="191">
        <f t="shared" si="8"/>
        <v>544</v>
      </c>
      <c r="G174" s="191">
        <f t="shared" si="8"/>
        <v>220</v>
      </c>
      <c r="H174" s="192">
        <f t="shared" si="8"/>
        <v>0</v>
      </c>
      <c r="I174" s="192">
        <f t="shared" si="8"/>
        <v>0</v>
      </c>
      <c r="J174" s="192">
        <f t="shared" ref="J174:AH174" si="9">SUM(J13:J121)</f>
        <v>80</v>
      </c>
      <c r="K174" s="192">
        <f t="shared" si="9"/>
        <v>0</v>
      </c>
      <c r="L174" s="192">
        <f t="shared" si="9"/>
        <v>340</v>
      </c>
      <c r="M174" s="192">
        <f t="shared" si="9"/>
        <v>0</v>
      </c>
      <c r="N174" s="192">
        <f t="shared" si="9"/>
        <v>0</v>
      </c>
      <c r="O174" s="192">
        <f t="shared" si="9"/>
        <v>0</v>
      </c>
      <c r="P174" s="192">
        <f t="shared" si="9"/>
        <v>0</v>
      </c>
      <c r="Q174" s="192">
        <f t="shared" si="9"/>
        <v>0</v>
      </c>
      <c r="R174" s="192">
        <f t="shared" si="9"/>
        <v>224</v>
      </c>
      <c r="S174" s="192">
        <f t="shared" si="9"/>
        <v>1648</v>
      </c>
      <c r="T174" s="192">
        <f t="shared" si="9"/>
        <v>234</v>
      </c>
      <c r="U174" s="192">
        <f t="shared" si="9"/>
        <v>2142</v>
      </c>
      <c r="V174" s="192">
        <f t="shared" si="9"/>
        <v>0</v>
      </c>
      <c r="W174" s="192">
        <f t="shared" si="9"/>
        <v>1512</v>
      </c>
      <c r="X174" s="192">
        <f t="shared" si="9"/>
        <v>5628</v>
      </c>
      <c r="Y174" s="192">
        <f t="shared" si="9"/>
        <v>0</v>
      </c>
      <c r="Z174" s="192">
        <f t="shared" si="9"/>
        <v>0</v>
      </c>
      <c r="AA174" s="192">
        <f t="shared" si="9"/>
        <v>0</v>
      </c>
      <c r="AB174" s="192">
        <f t="shared" si="9"/>
        <v>0</v>
      </c>
      <c r="AC174" s="192">
        <f t="shared" si="9"/>
        <v>0</v>
      </c>
      <c r="AD174" s="192">
        <f t="shared" si="9"/>
        <v>0</v>
      </c>
      <c r="AE174" s="192">
        <f t="shared" si="9"/>
        <v>108</v>
      </c>
      <c r="AF174" s="192">
        <f t="shared" si="9"/>
        <v>24</v>
      </c>
      <c r="AG174" s="192">
        <f t="shared" si="9"/>
        <v>1120</v>
      </c>
      <c r="AH174" s="193">
        <f t="shared" si="9"/>
        <v>0</v>
      </c>
      <c r="AI174" s="204">
        <f t="shared" si="2"/>
        <v>15208</v>
      </c>
      <c r="AJ174" s="209">
        <f>SUM(AJ13:AJ173)</f>
        <v>13792</v>
      </c>
      <c r="AK174" s="213">
        <f t="shared" si="3"/>
        <v>9.9653179190751437</v>
      </c>
    </row>
    <row r="175" spans="1:38" x14ac:dyDescent="0.2">
      <c r="A175" s="154"/>
      <c r="B175" s="154"/>
    </row>
    <row r="176" spans="1:38" x14ac:dyDescent="0.2">
      <c r="A176" s="154"/>
      <c r="B176" s="154"/>
      <c r="C176" s="194" t="s">
        <v>18</v>
      </c>
    </row>
    <row r="177" spans="1:34" x14ac:dyDescent="0.2">
      <c r="A177" s="154"/>
      <c r="B177" s="154"/>
    </row>
    <row r="178" spans="1:34" x14ac:dyDescent="0.2">
      <c r="A178" s="154"/>
      <c r="B178" s="154"/>
    </row>
    <row r="179" spans="1:34" x14ac:dyDescent="0.2">
      <c r="A179" s="154"/>
      <c r="B179" s="154"/>
    </row>
    <row r="180" spans="1:34" x14ac:dyDescent="0.2">
      <c r="A180" s="195"/>
      <c r="B180" s="195"/>
      <c r="C180" s="196"/>
      <c r="F180" s="197"/>
      <c r="G180" s="197"/>
      <c r="H180" s="197"/>
      <c r="I180" s="197"/>
      <c r="J180" s="197"/>
      <c r="K180" s="197"/>
      <c r="L180" s="197"/>
      <c r="M180" s="197"/>
      <c r="N180" s="197"/>
      <c r="O180" s="197"/>
      <c r="P180" s="197"/>
      <c r="Q180" s="197"/>
      <c r="R180" s="197"/>
      <c r="S180" s="197"/>
      <c r="T180" s="197"/>
      <c r="U180" s="197"/>
      <c r="V180" s="197"/>
      <c r="W180" s="197"/>
      <c r="X180" s="197"/>
      <c r="AA180" s="197"/>
      <c r="AB180" s="197"/>
      <c r="AC180" s="197"/>
      <c r="AF180" s="197"/>
      <c r="AG180" s="197"/>
      <c r="AH180" s="197"/>
    </row>
    <row r="181" spans="1:34" x14ac:dyDescent="0.2">
      <c r="A181" s="156" t="s">
        <v>5</v>
      </c>
      <c r="C181" s="188"/>
      <c r="F181" s="154" t="s">
        <v>6</v>
      </c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AA181" s="163"/>
      <c r="AB181" s="163"/>
      <c r="AC181" s="163"/>
      <c r="AF181" s="163"/>
      <c r="AG181" s="163"/>
      <c r="AH181" s="163"/>
    </row>
    <row r="182" spans="1:34" x14ac:dyDescent="0.2">
      <c r="A182" s="154"/>
      <c r="B182" s="154"/>
    </row>
    <row r="183" spans="1:34" x14ac:dyDescent="0.2">
      <c r="A183" s="154"/>
      <c r="B183" s="154"/>
    </row>
    <row r="184" spans="1:34" x14ac:dyDescent="0.2">
      <c r="A184" s="154"/>
      <c r="B184" s="154"/>
    </row>
    <row r="185" spans="1:34" x14ac:dyDescent="0.2">
      <c r="A185" s="195"/>
      <c r="B185" s="195"/>
      <c r="C185" s="196"/>
    </row>
    <row r="186" spans="1:34" x14ac:dyDescent="0.2">
      <c r="A186" s="156" t="s">
        <v>4</v>
      </c>
      <c r="C186" s="188"/>
    </row>
    <row r="187" spans="1:34" x14ac:dyDescent="0.2">
      <c r="A187" s="154"/>
      <c r="B187" s="154"/>
      <c r="F187" s="198" t="s">
        <v>151</v>
      </c>
    </row>
    <row r="188" spans="1:34" x14ac:dyDescent="0.2">
      <c r="A188" s="154"/>
      <c r="B188" s="154"/>
    </row>
    <row r="189" spans="1:34" x14ac:dyDescent="0.2">
      <c r="A189" s="154"/>
      <c r="B189" s="154"/>
      <c r="D189" s="156" t="s">
        <v>19</v>
      </c>
      <c r="F189" s="156" t="s">
        <v>134</v>
      </c>
      <c r="O189" s="156" t="s">
        <v>165</v>
      </c>
      <c r="Q189" s="156" t="s">
        <v>145</v>
      </c>
      <c r="Y189" s="199" t="s">
        <v>130</v>
      </c>
      <c r="Z189" s="155" t="s">
        <v>131</v>
      </c>
    </row>
    <row r="190" spans="1:34" x14ac:dyDescent="0.2">
      <c r="A190" s="154"/>
      <c r="B190" s="154"/>
      <c r="D190" s="156" t="s">
        <v>158</v>
      </c>
      <c r="F190" s="156" t="s">
        <v>180</v>
      </c>
      <c r="O190" s="156" t="s">
        <v>53</v>
      </c>
      <c r="Q190" s="156" t="s">
        <v>54</v>
      </c>
      <c r="Y190" s="156" t="s">
        <v>122</v>
      </c>
      <c r="Z190" s="156" t="s">
        <v>123</v>
      </c>
    </row>
    <row r="191" spans="1:34" x14ac:dyDescent="0.2">
      <c r="A191" s="154"/>
      <c r="B191" s="154"/>
      <c r="D191" s="156" t="s">
        <v>20</v>
      </c>
      <c r="F191" s="156" t="s">
        <v>108</v>
      </c>
      <c r="O191" s="156" t="s">
        <v>21</v>
      </c>
      <c r="Q191" s="156" t="s">
        <v>120</v>
      </c>
      <c r="Y191" s="156" t="s">
        <v>125</v>
      </c>
      <c r="Z191" s="156" t="s">
        <v>126</v>
      </c>
      <c r="AA191" s="155"/>
    </row>
    <row r="192" spans="1:34" x14ac:dyDescent="0.2">
      <c r="A192" s="154"/>
      <c r="B192" s="154"/>
      <c r="D192" s="156" t="s">
        <v>135</v>
      </c>
      <c r="F192" s="156" t="s">
        <v>136</v>
      </c>
      <c r="O192" s="156" t="s">
        <v>29</v>
      </c>
      <c r="Q192" s="156" t="s">
        <v>30</v>
      </c>
      <c r="Y192" s="156" t="s">
        <v>127</v>
      </c>
      <c r="Z192" s="156" t="s">
        <v>128</v>
      </c>
      <c r="AA192" s="155"/>
    </row>
    <row r="193" spans="1:26" x14ac:dyDescent="0.2">
      <c r="A193" s="154"/>
      <c r="B193" s="154"/>
      <c r="D193" s="156" t="s">
        <v>107</v>
      </c>
      <c r="F193" s="156" t="s">
        <v>137</v>
      </c>
      <c r="O193" s="156" t="s">
        <v>22</v>
      </c>
      <c r="Q193" s="156" t="s">
        <v>23</v>
      </c>
      <c r="Y193" s="156" t="s">
        <v>156</v>
      </c>
      <c r="Z193" s="156" t="s">
        <v>157</v>
      </c>
    </row>
    <row r="194" spans="1:26" x14ac:dyDescent="0.2">
      <c r="A194" s="154"/>
      <c r="B194" s="154"/>
      <c r="D194" s="156" t="s">
        <v>138</v>
      </c>
      <c r="F194" s="156" t="s">
        <v>139</v>
      </c>
      <c r="O194" s="156" t="s">
        <v>146</v>
      </c>
      <c r="Q194" s="156" t="s">
        <v>149</v>
      </c>
      <c r="Y194" s="156" t="s">
        <v>166</v>
      </c>
      <c r="Z194" s="156" t="s">
        <v>167</v>
      </c>
    </row>
    <row r="195" spans="1:26" x14ac:dyDescent="0.2">
      <c r="A195" s="154"/>
      <c r="B195" s="154"/>
      <c r="D195" s="156" t="s">
        <v>140</v>
      </c>
      <c r="F195" s="156" t="s">
        <v>141</v>
      </c>
      <c r="O195" s="156" t="s">
        <v>147</v>
      </c>
      <c r="Q195" s="156" t="s">
        <v>148</v>
      </c>
      <c r="Y195" s="156" t="s">
        <v>169</v>
      </c>
      <c r="Z195" s="156" t="s">
        <v>170</v>
      </c>
    </row>
    <row r="196" spans="1:26" x14ac:dyDescent="0.2">
      <c r="A196" s="154"/>
      <c r="B196" s="154"/>
      <c r="D196" s="156" t="s">
        <v>142</v>
      </c>
      <c r="F196" s="156" t="s">
        <v>143</v>
      </c>
      <c r="O196" s="156" t="s">
        <v>25</v>
      </c>
      <c r="Q196" s="156" t="s">
        <v>28</v>
      </c>
      <c r="Y196" s="156" t="s">
        <v>172</v>
      </c>
      <c r="Z196" s="156" t="s">
        <v>173</v>
      </c>
    </row>
    <row r="197" spans="1:26" x14ac:dyDescent="0.2">
      <c r="A197" s="154"/>
      <c r="B197" s="154"/>
      <c r="D197" s="156" t="s">
        <v>115</v>
      </c>
      <c r="F197" s="156" t="s">
        <v>116</v>
      </c>
      <c r="O197" s="156" t="s">
        <v>159</v>
      </c>
      <c r="Q197" s="156" t="s">
        <v>160</v>
      </c>
    </row>
    <row r="198" spans="1:26" x14ac:dyDescent="0.2">
      <c r="A198" s="154"/>
      <c r="B198" s="154"/>
      <c r="D198" s="156" t="s">
        <v>114</v>
      </c>
      <c r="F198" s="156" t="s">
        <v>144</v>
      </c>
      <c r="O198" s="156" t="s">
        <v>26</v>
      </c>
      <c r="Q198" s="156" t="s">
        <v>150</v>
      </c>
      <c r="R198" s="416"/>
      <c r="S198" s="416"/>
      <c r="T198" s="416"/>
      <c r="U198" s="416"/>
      <c r="V198" s="416"/>
    </row>
    <row r="199" spans="1:26" x14ac:dyDescent="0.2">
      <c r="A199" s="154"/>
      <c r="B199" s="154"/>
      <c r="D199" s="156" t="s">
        <v>118</v>
      </c>
      <c r="F199" s="156" t="s">
        <v>119</v>
      </c>
      <c r="O199" s="156" t="s">
        <v>24</v>
      </c>
      <c r="Q199" s="156" t="s">
        <v>27</v>
      </c>
    </row>
    <row r="200" spans="1:26" x14ac:dyDescent="0.2">
      <c r="A200" s="154"/>
      <c r="B200" s="154"/>
      <c r="D200" s="156" t="s">
        <v>182</v>
      </c>
      <c r="F200" s="156" t="s">
        <v>184</v>
      </c>
    </row>
  </sheetData>
  <autoFilter ref="A12:AL174" xr:uid="{00000000-0009-0000-0000-000002000000}"/>
  <mergeCells count="21">
    <mergeCell ref="A174:C174"/>
    <mergeCell ref="R198:V198"/>
    <mergeCell ref="P133:T133"/>
    <mergeCell ref="AC46:AH46"/>
    <mergeCell ref="AC53:AH53"/>
    <mergeCell ref="W54:AB54"/>
    <mergeCell ref="AD63:AH63"/>
    <mergeCell ref="AC69:AH69"/>
    <mergeCell ref="AC70:AH70"/>
    <mergeCell ref="AC30:AH30"/>
    <mergeCell ref="A5:D5"/>
    <mergeCell ref="Y5:AA5"/>
    <mergeCell ref="A6:D6"/>
    <mergeCell ref="Y6:AA6"/>
    <mergeCell ref="A7:D7"/>
    <mergeCell ref="Y7:AA7"/>
    <mergeCell ref="A9:C9"/>
    <mergeCell ref="Y9:AA9"/>
    <mergeCell ref="AC15:AH15"/>
    <mergeCell ref="AC23:AH23"/>
    <mergeCell ref="AB24:AH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199"/>
  <sheetViews>
    <sheetView workbookViewId="0">
      <selection activeCell="AL170" sqref="AL170:AL172"/>
    </sheetView>
  </sheetViews>
  <sheetFormatPr baseColWidth="10" defaultColWidth="11.42578125" defaultRowHeight="12.75" x14ac:dyDescent="0.2"/>
  <cols>
    <col min="1" max="1" width="4.7109375" style="156" customWidth="1"/>
    <col min="2" max="2" width="18.28515625" style="156" customWidth="1"/>
    <col min="3" max="3" width="43.42578125" style="155" bestFit="1" customWidth="1"/>
    <col min="4" max="4" width="6.7109375" style="156" customWidth="1"/>
    <col min="5" max="5" width="4.7109375" style="156" customWidth="1"/>
    <col min="6" max="6" width="6.7109375" style="156" customWidth="1"/>
    <col min="7" max="7" width="6.85546875" style="156" customWidth="1"/>
    <col min="8" max="11" width="4.7109375" style="156" customWidth="1"/>
    <col min="12" max="12" width="6.7109375" style="156" customWidth="1"/>
    <col min="13" max="17" width="4.7109375" style="156" customWidth="1"/>
    <col min="18" max="18" width="5.5703125" style="156" customWidth="1"/>
    <col min="19" max="19" width="7.42578125" style="156" customWidth="1"/>
    <col min="20" max="20" width="6" style="156" customWidth="1"/>
    <col min="21" max="21" width="7.85546875" style="156" customWidth="1"/>
    <col min="22" max="22" width="4.7109375" style="156" customWidth="1"/>
    <col min="23" max="23" width="6.5703125" style="156" customWidth="1"/>
    <col min="24" max="24" width="7.28515625" style="156" customWidth="1"/>
    <col min="25" max="30" width="4.7109375" style="156" customWidth="1"/>
    <col min="31" max="31" width="6.42578125" style="156" customWidth="1"/>
    <col min="32" max="32" width="4.7109375" style="156" customWidth="1"/>
    <col min="33" max="33" width="7.140625" style="156" customWidth="1"/>
    <col min="34" max="34" width="6.7109375" style="156" customWidth="1"/>
    <col min="35" max="35" width="9.85546875" style="156" customWidth="1"/>
    <col min="36" max="37" width="11.42578125" style="156"/>
    <col min="38" max="38" width="22.85546875" style="156" bestFit="1" customWidth="1"/>
    <col min="39" max="16384" width="11.42578125" style="156"/>
  </cols>
  <sheetData>
    <row r="1" spans="1:38" x14ac:dyDescent="0.2">
      <c r="A1" s="154"/>
      <c r="B1" s="154"/>
    </row>
    <row r="2" spans="1:38" x14ac:dyDescent="0.2">
      <c r="A2" s="157"/>
      <c r="B2" s="157"/>
      <c r="C2" s="158"/>
      <c r="E2" s="159"/>
      <c r="F2" s="159"/>
      <c r="G2" s="159"/>
      <c r="H2" s="159"/>
      <c r="I2" s="159"/>
      <c r="J2" s="157" t="s">
        <v>7</v>
      </c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8" x14ac:dyDescent="0.2">
      <c r="A3" s="154"/>
      <c r="B3" s="154"/>
    </row>
    <row r="4" spans="1:38" x14ac:dyDescent="0.2">
      <c r="A4" s="154"/>
      <c r="B4" s="154"/>
    </row>
    <row r="5" spans="1:38" x14ac:dyDescent="0.2">
      <c r="A5" s="408" t="s">
        <v>101</v>
      </c>
      <c r="B5" s="408"/>
      <c r="C5" s="408"/>
      <c r="D5" s="408"/>
      <c r="U5" s="160" t="s">
        <v>0</v>
      </c>
      <c r="V5" s="161"/>
      <c r="W5" s="161"/>
      <c r="X5" s="162"/>
      <c r="Y5" s="409" t="s">
        <v>102</v>
      </c>
      <c r="Z5" s="409"/>
      <c r="AA5" s="409"/>
      <c r="AB5" s="163"/>
      <c r="AC5" s="163"/>
      <c r="AD5" s="163"/>
      <c r="AE5" s="163"/>
      <c r="AF5" s="163"/>
      <c r="AG5" s="163"/>
    </row>
    <row r="6" spans="1:38" x14ac:dyDescent="0.2">
      <c r="A6" s="408" t="s">
        <v>100</v>
      </c>
      <c r="B6" s="408"/>
      <c r="C6" s="408"/>
      <c r="D6" s="408"/>
      <c r="U6" s="160" t="s">
        <v>1</v>
      </c>
      <c r="V6" s="161"/>
      <c r="W6" s="161"/>
      <c r="X6" s="162"/>
      <c r="Y6" s="409" t="s">
        <v>104</v>
      </c>
      <c r="Z6" s="409"/>
      <c r="AA6" s="409"/>
      <c r="AB6" s="163"/>
      <c r="AC6" s="163"/>
      <c r="AD6" s="163"/>
      <c r="AE6" s="163"/>
      <c r="AF6" s="163"/>
      <c r="AG6" s="163"/>
    </row>
    <row r="7" spans="1:38" x14ac:dyDescent="0.2">
      <c r="A7" s="408" t="s">
        <v>429</v>
      </c>
      <c r="B7" s="408"/>
      <c r="C7" s="408"/>
      <c r="D7" s="408"/>
      <c r="U7" s="160" t="s">
        <v>8</v>
      </c>
      <c r="V7" s="161"/>
      <c r="W7" s="161"/>
      <c r="X7" s="162"/>
      <c r="Y7" s="409" t="s">
        <v>430</v>
      </c>
      <c r="Z7" s="409"/>
      <c r="AA7" s="409"/>
      <c r="AB7" s="163"/>
      <c r="AC7" s="163"/>
      <c r="AD7" s="163"/>
      <c r="AE7" s="163"/>
      <c r="AF7" s="163"/>
      <c r="AG7" s="163"/>
    </row>
    <row r="8" spans="1:38" x14ac:dyDescent="0.2">
      <c r="A8" s="157"/>
      <c r="B8" s="157"/>
      <c r="U8" s="164"/>
      <c r="V8" s="164"/>
      <c r="W8" s="164"/>
      <c r="X8" s="165"/>
    </row>
    <row r="9" spans="1:38" x14ac:dyDescent="0.2">
      <c r="A9" s="410" t="s">
        <v>283</v>
      </c>
      <c r="B9" s="411"/>
      <c r="C9" s="412"/>
      <c r="U9" s="160" t="s">
        <v>3</v>
      </c>
      <c r="V9" s="161"/>
      <c r="W9" s="161"/>
      <c r="X9" s="162"/>
      <c r="Y9" s="409" t="s">
        <v>431</v>
      </c>
      <c r="Z9" s="409"/>
      <c r="AA9" s="409"/>
    </row>
    <row r="10" spans="1:38" x14ac:dyDescent="0.2">
      <c r="A10" s="154"/>
      <c r="B10" s="154"/>
    </row>
    <row r="11" spans="1:38" ht="13.5" thickBot="1" x14ac:dyDescent="0.25">
      <c r="A11" s="154"/>
      <c r="B11" s="154"/>
    </row>
    <row r="12" spans="1:38" ht="64.5" thickBot="1" x14ac:dyDescent="0.25">
      <c r="A12" s="166" t="s">
        <v>9</v>
      </c>
      <c r="B12" s="225" t="s">
        <v>236</v>
      </c>
      <c r="C12" s="226" t="s">
        <v>10</v>
      </c>
      <c r="D12" s="227" t="s">
        <v>181</v>
      </c>
      <c r="E12" s="170" t="s">
        <v>171</v>
      </c>
      <c r="F12" s="170" t="s">
        <v>179</v>
      </c>
      <c r="G12" s="170" t="s">
        <v>11</v>
      </c>
      <c r="H12" s="170" t="s">
        <v>105</v>
      </c>
      <c r="I12" s="170" t="s">
        <v>174</v>
      </c>
      <c r="J12" s="170" t="s">
        <v>109</v>
      </c>
      <c r="K12" s="170" t="s">
        <v>110</v>
      </c>
      <c r="L12" s="170" t="s">
        <v>111</v>
      </c>
      <c r="M12" s="170" t="s">
        <v>112</v>
      </c>
      <c r="N12" s="170" t="s">
        <v>113</v>
      </c>
      <c r="O12" s="170" t="s">
        <v>117</v>
      </c>
      <c r="P12" s="170" t="s">
        <v>106</v>
      </c>
      <c r="Q12" s="170" t="s">
        <v>183</v>
      </c>
      <c r="R12" s="170" t="s">
        <v>164</v>
      </c>
      <c r="S12" s="170" t="s">
        <v>55</v>
      </c>
      <c r="T12" s="170" t="s">
        <v>12</v>
      </c>
      <c r="U12" s="170" t="s">
        <v>14</v>
      </c>
      <c r="V12" s="170" t="s">
        <v>13</v>
      </c>
      <c r="W12" s="170" t="s">
        <v>132</v>
      </c>
      <c r="X12" s="170" t="s">
        <v>133</v>
      </c>
      <c r="Y12" s="170" t="s">
        <v>15</v>
      </c>
      <c r="Z12" s="170" t="s">
        <v>16</v>
      </c>
      <c r="AA12" s="170" t="s">
        <v>56</v>
      </c>
      <c r="AB12" s="171" t="s">
        <v>155</v>
      </c>
      <c r="AC12" s="171" t="s">
        <v>17</v>
      </c>
      <c r="AD12" s="171" t="s">
        <v>129</v>
      </c>
      <c r="AE12" s="170" t="s">
        <v>121</v>
      </c>
      <c r="AF12" s="170" t="s">
        <v>124</v>
      </c>
      <c r="AG12" s="170" t="s">
        <v>168</v>
      </c>
      <c r="AH12" s="172" t="s">
        <v>175</v>
      </c>
      <c r="AI12" s="240" t="s">
        <v>51</v>
      </c>
      <c r="AJ12" s="235" t="s">
        <v>38</v>
      </c>
      <c r="AK12" s="228" t="s">
        <v>52</v>
      </c>
      <c r="AL12" s="40" t="s">
        <v>215</v>
      </c>
    </row>
    <row r="13" spans="1:38" ht="14.25" customHeight="1" x14ac:dyDescent="0.2">
      <c r="A13" s="229">
        <v>1</v>
      </c>
      <c r="B13" s="175" t="s">
        <v>239</v>
      </c>
      <c r="C13" s="230" t="s">
        <v>59</v>
      </c>
      <c r="D13" s="177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>
        <f>8*6</f>
        <v>48</v>
      </c>
      <c r="T13" s="178"/>
      <c r="U13" s="178"/>
      <c r="V13" s="178"/>
      <c r="W13" s="178">
        <f>2*12</f>
        <v>24</v>
      </c>
      <c r="X13" s="178">
        <f>6*12</f>
        <v>72</v>
      </c>
      <c r="Y13" s="179"/>
      <c r="Z13" s="178"/>
      <c r="AA13" s="178"/>
      <c r="AB13" s="178"/>
      <c r="AC13" s="178"/>
      <c r="AD13" s="178"/>
      <c r="AE13" s="178">
        <f>1*6</f>
        <v>6</v>
      </c>
      <c r="AF13" s="178"/>
      <c r="AG13" s="178"/>
      <c r="AH13" s="180"/>
      <c r="AI13" s="201">
        <f t="shared" ref="AI13:AI76" si="0">SUM(D13:AH13)</f>
        <v>150</v>
      </c>
      <c r="AJ13" s="236">
        <v>0</v>
      </c>
      <c r="AK13" s="210" t="e">
        <f t="shared" ref="AK13:AK76" si="1">+AJ13/D13</f>
        <v>#DIV/0!</v>
      </c>
      <c r="AL13" s="110" t="s">
        <v>216</v>
      </c>
    </row>
    <row r="14" spans="1:38" ht="14.25" customHeight="1" x14ac:dyDescent="0.2">
      <c r="A14" s="182">
        <v>2</v>
      </c>
      <c r="B14" s="182" t="s">
        <v>372</v>
      </c>
      <c r="C14" s="34" t="s">
        <v>60</v>
      </c>
      <c r="D14" s="418" t="s">
        <v>432</v>
      </c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  <c r="AC14" s="419"/>
      <c r="AD14" s="419"/>
      <c r="AE14" s="419"/>
      <c r="AF14" s="419"/>
      <c r="AG14" s="419"/>
      <c r="AH14" s="420"/>
      <c r="AI14" s="202">
        <f>SUM(D14:AH14)</f>
        <v>0</v>
      </c>
      <c r="AJ14" s="237">
        <v>0</v>
      </c>
      <c r="AK14" s="210" t="e">
        <f>+AJ14/#REF!</f>
        <v>#REF!</v>
      </c>
      <c r="AL14" s="110" t="s">
        <v>216</v>
      </c>
    </row>
    <row r="15" spans="1:38" ht="14.25" customHeight="1" x14ac:dyDescent="0.2">
      <c r="A15" s="182">
        <v>3</v>
      </c>
      <c r="B15" s="182" t="s">
        <v>373</v>
      </c>
      <c r="C15" s="34" t="s">
        <v>61</v>
      </c>
      <c r="D15" s="418" t="s">
        <v>433</v>
      </c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  <c r="AC15" s="419"/>
      <c r="AD15" s="419"/>
      <c r="AE15" s="419"/>
      <c r="AF15" s="419"/>
      <c r="AG15" s="419"/>
      <c r="AH15" s="420"/>
      <c r="AI15" s="202">
        <f>SUM(D15:AH15)</f>
        <v>0</v>
      </c>
      <c r="AJ15" s="237">
        <v>0</v>
      </c>
      <c r="AK15" s="210" t="e">
        <f>+AJ15/#REF!</f>
        <v>#REF!</v>
      </c>
      <c r="AL15" s="110" t="s">
        <v>216</v>
      </c>
    </row>
    <row r="16" spans="1:38" ht="14.25" customHeight="1" x14ac:dyDescent="0.2">
      <c r="A16" s="229">
        <v>4</v>
      </c>
      <c r="B16" s="182" t="s">
        <v>373</v>
      </c>
      <c r="C16" s="34" t="s">
        <v>62</v>
      </c>
      <c r="D16" s="143"/>
      <c r="E16" s="144"/>
      <c r="F16" s="144"/>
      <c r="G16" s="144"/>
      <c r="H16" s="142"/>
      <c r="I16" s="142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>
        <f>6*12</f>
        <v>72</v>
      </c>
      <c r="Y16" s="142"/>
      <c r="Z16" s="144"/>
      <c r="AA16" s="142"/>
      <c r="AB16" s="144"/>
      <c r="AC16" s="142"/>
      <c r="AD16" s="142"/>
      <c r="AE16" s="142"/>
      <c r="AF16" s="142"/>
      <c r="AG16" s="142"/>
      <c r="AH16" s="184"/>
      <c r="AI16" s="202">
        <f t="shared" si="0"/>
        <v>72</v>
      </c>
      <c r="AJ16" s="237">
        <v>0</v>
      </c>
      <c r="AK16" s="210" t="e">
        <f t="shared" si="1"/>
        <v>#DIV/0!</v>
      </c>
      <c r="AL16" s="110" t="s">
        <v>216</v>
      </c>
    </row>
    <row r="17" spans="1:38" ht="14.25" customHeight="1" x14ac:dyDescent="0.2">
      <c r="A17" s="182">
        <v>5</v>
      </c>
      <c r="B17" s="182" t="s">
        <v>373</v>
      </c>
      <c r="C17" s="34" t="s">
        <v>63</v>
      </c>
      <c r="D17" s="143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>
        <f>9*6</f>
        <v>54</v>
      </c>
      <c r="V17" s="144"/>
      <c r="W17" s="144">
        <f>8*12</f>
        <v>96</v>
      </c>
      <c r="X17" s="144"/>
      <c r="Y17" s="142"/>
      <c r="Z17" s="144"/>
      <c r="AA17" s="142"/>
      <c r="AB17" s="144"/>
      <c r="AC17" s="142"/>
      <c r="AD17" s="142"/>
      <c r="AE17" s="142"/>
      <c r="AF17" s="142"/>
      <c r="AG17" s="142"/>
      <c r="AH17" s="184"/>
      <c r="AI17" s="202">
        <f t="shared" si="0"/>
        <v>150</v>
      </c>
      <c r="AJ17" s="237">
        <v>0</v>
      </c>
      <c r="AK17" s="210" t="e">
        <f t="shared" si="1"/>
        <v>#DIV/0!</v>
      </c>
      <c r="AL17" s="110" t="s">
        <v>216</v>
      </c>
    </row>
    <row r="18" spans="1:38" ht="14.25" customHeight="1" x14ac:dyDescent="0.2">
      <c r="A18" s="182">
        <v>6</v>
      </c>
      <c r="B18" s="182" t="s">
        <v>373</v>
      </c>
      <c r="C18" s="34" t="s">
        <v>64</v>
      </c>
      <c r="D18" s="143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>
        <f>8*12</f>
        <v>96</v>
      </c>
      <c r="Y18" s="142"/>
      <c r="Z18" s="144"/>
      <c r="AA18" s="142"/>
      <c r="AB18" s="144"/>
      <c r="AC18" s="144"/>
      <c r="AD18" s="144"/>
      <c r="AE18" s="144">
        <f>9*6</f>
        <v>54</v>
      </c>
      <c r="AF18" s="144"/>
      <c r="AG18" s="144"/>
      <c r="AH18" s="183"/>
      <c r="AI18" s="202">
        <f t="shared" si="0"/>
        <v>150</v>
      </c>
      <c r="AJ18" s="237">
        <v>0</v>
      </c>
      <c r="AK18" s="210" t="e">
        <f t="shared" si="1"/>
        <v>#DIV/0!</v>
      </c>
      <c r="AL18" s="110" t="s">
        <v>216</v>
      </c>
    </row>
    <row r="19" spans="1:38" ht="14.25" customHeight="1" x14ac:dyDescent="0.2">
      <c r="A19" s="229">
        <v>7</v>
      </c>
      <c r="B19" s="182" t="s">
        <v>240</v>
      </c>
      <c r="C19" s="34" t="s">
        <v>65</v>
      </c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>
        <f>9*6</f>
        <v>54</v>
      </c>
      <c r="V19" s="144"/>
      <c r="W19" s="144">
        <f>1*12</f>
        <v>12</v>
      </c>
      <c r="X19" s="144">
        <f>7*12</f>
        <v>84</v>
      </c>
      <c r="Y19" s="142"/>
      <c r="Z19" s="144"/>
      <c r="AA19" s="142"/>
      <c r="AB19" s="144"/>
      <c r="AC19" s="144"/>
      <c r="AD19" s="144"/>
      <c r="AE19" s="144"/>
      <c r="AF19" s="144"/>
      <c r="AG19" s="144"/>
      <c r="AH19" s="183"/>
      <c r="AI19" s="202">
        <f t="shared" si="0"/>
        <v>150</v>
      </c>
      <c r="AJ19" s="237">
        <v>0</v>
      </c>
      <c r="AK19" s="210" t="e">
        <f t="shared" si="1"/>
        <v>#DIV/0!</v>
      </c>
      <c r="AL19" s="110" t="s">
        <v>216</v>
      </c>
    </row>
    <row r="20" spans="1:38" ht="14.25" customHeight="1" x14ac:dyDescent="0.2">
      <c r="A20" s="182">
        <v>8</v>
      </c>
      <c r="B20" s="182" t="s">
        <v>240</v>
      </c>
      <c r="C20" s="34" t="s">
        <v>66</v>
      </c>
      <c r="D20" s="143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>
        <f>9*6</f>
        <v>54</v>
      </c>
      <c r="V20" s="144"/>
      <c r="W20" s="144">
        <f>2*12</f>
        <v>24</v>
      </c>
      <c r="X20" s="144">
        <f>6*12</f>
        <v>72</v>
      </c>
      <c r="Y20" s="142"/>
      <c r="Z20" s="144"/>
      <c r="AA20" s="142"/>
      <c r="AB20" s="144"/>
      <c r="AC20" s="142"/>
      <c r="AD20" s="142"/>
      <c r="AE20" s="142"/>
      <c r="AF20" s="142"/>
      <c r="AG20" s="142"/>
      <c r="AH20" s="184"/>
      <c r="AI20" s="202">
        <f t="shared" si="0"/>
        <v>150</v>
      </c>
      <c r="AJ20" s="237">
        <v>0</v>
      </c>
      <c r="AK20" s="210" t="e">
        <f t="shared" si="1"/>
        <v>#DIV/0!</v>
      </c>
      <c r="AL20" s="110" t="s">
        <v>216</v>
      </c>
    </row>
    <row r="21" spans="1:38" ht="14.25" customHeight="1" x14ac:dyDescent="0.2">
      <c r="A21" s="182">
        <v>9</v>
      </c>
      <c r="B21" s="182" t="s">
        <v>240</v>
      </c>
      <c r="C21" s="34" t="s">
        <v>67</v>
      </c>
      <c r="D21" s="143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>
        <f>9*6</f>
        <v>54</v>
      </c>
      <c r="V21" s="144"/>
      <c r="W21" s="144">
        <f>4*12</f>
        <v>48</v>
      </c>
      <c r="X21" s="144">
        <f>4*12</f>
        <v>48</v>
      </c>
      <c r="Y21" s="144"/>
      <c r="Z21" s="144"/>
      <c r="AA21" s="144"/>
      <c r="AB21" s="144"/>
      <c r="AC21" s="144"/>
      <c r="AD21" s="144"/>
      <c r="AE21" s="144"/>
      <c r="AF21" s="144"/>
      <c r="AG21" s="144"/>
      <c r="AH21" s="183"/>
      <c r="AI21" s="202">
        <f t="shared" si="0"/>
        <v>150</v>
      </c>
      <c r="AJ21" s="237">
        <v>0</v>
      </c>
      <c r="AK21" s="210" t="e">
        <f t="shared" si="1"/>
        <v>#DIV/0!</v>
      </c>
      <c r="AL21" s="110" t="s">
        <v>216</v>
      </c>
    </row>
    <row r="22" spans="1:38" ht="14.25" customHeight="1" x14ac:dyDescent="0.2">
      <c r="A22" s="229">
        <v>10</v>
      </c>
      <c r="B22" s="231" t="s">
        <v>240</v>
      </c>
      <c r="C22" s="34" t="s">
        <v>68</v>
      </c>
      <c r="D22" s="143">
        <f>3*4</f>
        <v>12</v>
      </c>
      <c r="E22" s="144"/>
      <c r="F22" s="144"/>
      <c r="G22" s="144">
        <f>5*4</f>
        <v>20</v>
      </c>
      <c r="H22" s="144"/>
      <c r="I22" s="144"/>
      <c r="J22" s="144"/>
      <c r="K22" s="185"/>
      <c r="L22" s="144"/>
      <c r="M22" s="144"/>
      <c r="N22" s="144"/>
      <c r="O22" s="144"/>
      <c r="P22" s="144"/>
      <c r="Q22" s="144"/>
      <c r="R22" s="144"/>
      <c r="S22" s="185"/>
      <c r="T22" s="144"/>
      <c r="U22" s="144">
        <f>6*6</f>
        <v>36</v>
      </c>
      <c r="V22" s="144"/>
      <c r="W22" s="144">
        <f>1*12</f>
        <v>12</v>
      </c>
      <c r="X22" s="144">
        <f>4*12</f>
        <v>48</v>
      </c>
      <c r="Y22" s="142"/>
      <c r="Z22" s="144"/>
      <c r="AA22" s="142"/>
      <c r="AB22" s="144"/>
      <c r="AC22" s="144"/>
      <c r="AD22" s="144"/>
      <c r="AE22" s="144"/>
      <c r="AF22" s="144"/>
      <c r="AG22" s="144">
        <f>22</f>
        <v>22</v>
      </c>
      <c r="AH22" s="183"/>
      <c r="AI22" s="202">
        <f t="shared" si="0"/>
        <v>150</v>
      </c>
      <c r="AJ22" s="237">
        <v>24</v>
      </c>
      <c r="AK22" s="210">
        <f t="shared" si="1"/>
        <v>2</v>
      </c>
      <c r="AL22" s="110" t="s">
        <v>216</v>
      </c>
    </row>
    <row r="23" spans="1:38" ht="14.25" customHeight="1" x14ac:dyDescent="0.2">
      <c r="A23" s="182">
        <v>11</v>
      </c>
      <c r="B23" s="231" t="s">
        <v>240</v>
      </c>
      <c r="C23" s="34" t="s">
        <v>232</v>
      </c>
      <c r="D23" s="143">
        <v>8</v>
      </c>
      <c r="E23" s="144"/>
      <c r="F23" s="144"/>
      <c r="G23" s="144">
        <v>20</v>
      </c>
      <c r="H23" s="144"/>
      <c r="I23" s="144"/>
      <c r="J23" s="144"/>
      <c r="K23" s="185"/>
      <c r="L23" s="144"/>
      <c r="M23" s="144"/>
      <c r="N23" s="144"/>
      <c r="O23" s="144"/>
      <c r="P23" s="144"/>
      <c r="Q23" s="144"/>
      <c r="R23" s="144">
        <f>3*2</f>
        <v>6</v>
      </c>
      <c r="S23" s="185">
        <f>3*4</f>
        <v>12</v>
      </c>
      <c r="T23" s="144"/>
      <c r="U23" s="144">
        <f>4*6</f>
        <v>24</v>
      </c>
      <c r="V23" s="144"/>
      <c r="W23" s="144"/>
      <c r="X23" s="144">
        <f>5*12</f>
        <v>60</v>
      </c>
      <c r="Y23" s="142"/>
      <c r="Z23" s="144"/>
      <c r="AA23" s="142"/>
      <c r="AB23" s="144"/>
      <c r="AC23" s="144"/>
      <c r="AD23" s="144"/>
      <c r="AE23" s="144"/>
      <c r="AF23" s="144">
        <f>1*6</f>
        <v>6</v>
      </c>
      <c r="AG23" s="144">
        <f>14</f>
        <v>14</v>
      </c>
      <c r="AH23" s="183"/>
      <c r="AI23" s="202">
        <f t="shared" si="0"/>
        <v>150</v>
      </c>
      <c r="AJ23" s="237">
        <v>12</v>
      </c>
      <c r="AK23" s="210">
        <f t="shared" si="1"/>
        <v>1.5</v>
      </c>
      <c r="AL23" s="110" t="s">
        <v>216</v>
      </c>
    </row>
    <row r="24" spans="1:38" ht="14.25" customHeight="1" x14ac:dyDescent="0.2">
      <c r="A24" s="182">
        <v>12</v>
      </c>
      <c r="B24" s="231" t="s">
        <v>287</v>
      </c>
      <c r="C24" s="34" t="s">
        <v>69</v>
      </c>
      <c r="D24" s="143">
        <f>1*4</f>
        <v>4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>
        <f>8*6</f>
        <v>48</v>
      </c>
      <c r="V24" s="144"/>
      <c r="W24" s="144">
        <f>2*12</f>
        <v>24</v>
      </c>
      <c r="X24" s="144">
        <f>6*12</f>
        <v>72</v>
      </c>
      <c r="Y24" s="142"/>
      <c r="Z24" s="144"/>
      <c r="AA24" s="142"/>
      <c r="AB24" s="144"/>
      <c r="AC24" s="144"/>
      <c r="AD24" s="144"/>
      <c r="AE24" s="144"/>
      <c r="AF24" s="144"/>
      <c r="AG24" s="144">
        <f>2</f>
        <v>2</v>
      </c>
      <c r="AH24" s="183"/>
      <c r="AI24" s="202">
        <f t="shared" si="0"/>
        <v>150</v>
      </c>
      <c r="AJ24" s="237">
        <v>3</v>
      </c>
      <c r="AK24" s="210">
        <f t="shared" si="1"/>
        <v>0.75</v>
      </c>
      <c r="AL24" s="110" t="s">
        <v>216</v>
      </c>
    </row>
    <row r="25" spans="1:38" ht="14.25" customHeight="1" x14ac:dyDescent="0.2">
      <c r="A25" s="229">
        <v>13</v>
      </c>
      <c r="B25" s="182" t="s">
        <v>287</v>
      </c>
      <c r="C25" s="34" t="s">
        <v>70</v>
      </c>
      <c r="D25" s="143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>
        <f>9*6</f>
        <v>54</v>
      </c>
      <c r="V25" s="144"/>
      <c r="W25" s="144">
        <f>2*12</f>
        <v>24</v>
      </c>
      <c r="X25" s="144">
        <f>6*12</f>
        <v>72</v>
      </c>
      <c r="Y25" s="142"/>
      <c r="Z25" s="144"/>
      <c r="AA25" s="142"/>
      <c r="AB25" s="144"/>
      <c r="AC25" s="142"/>
      <c r="AD25" s="142"/>
      <c r="AE25" s="142"/>
      <c r="AF25" s="142"/>
      <c r="AG25" s="142"/>
      <c r="AH25" s="184"/>
      <c r="AI25" s="202">
        <f t="shared" si="0"/>
        <v>150</v>
      </c>
      <c r="AJ25" s="237">
        <v>0</v>
      </c>
      <c r="AK25" s="210" t="e">
        <f t="shared" si="1"/>
        <v>#DIV/0!</v>
      </c>
      <c r="AL25" s="110" t="s">
        <v>216</v>
      </c>
    </row>
    <row r="26" spans="1:38" ht="14.25" customHeight="1" x14ac:dyDescent="0.2">
      <c r="A26" s="182">
        <v>14</v>
      </c>
      <c r="B26" s="231" t="s">
        <v>287</v>
      </c>
      <c r="C26" s="34" t="s">
        <v>71</v>
      </c>
      <c r="D26" s="143">
        <f t="shared" ref="D26" si="2">1*4</f>
        <v>4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>
        <f>7*6</f>
        <v>42</v>
      </c>
      <c r="V26" s="144"/>
      <c r="W26" s="144">
        <f>2*12</f>
        <v>24</v>
      </c>
      <c r="X26" s="144">
        <f>6*12</f>
        <v>72</v>
      </c>
      <c r="Y26" s="142"/>
      <c r="Z26" s="144"/>
      <c r="AA26" s="142"/>
      <c r="AB26" s="144"/>
      <c r="AC26" s="142"/>
      <c r="AD26" s="142"/>
      <c r="AE26" s="142"/>
      <c r="AF26" s="142">
        <f>1*6</f>
        <v>6</v>
      </c>
      <c r="AG26" s="142">
        <f>2</f>
        <v>2</v>
      </c>
      <c r="AH26" s="184"/>
      <c r="AI26" s="202">
        <f t="shared" si="0"/>
        <v>150</v>
      </c>
      <c r="AJ26" s="237">
        <v>2</v>
      </c>
      <c r="AK26" s="210">
        <f t="shared" si="1"/>
        <v>0.5</v>
      </c>
      <c r="AL26" s="110" t="s">
        <v>216</v>
      </c>
    </row>
    <row r="27" spans="1:38" ht="14.25" customHeight="1" x14ac:dyDescent="0.2">
      <c r="A27" s="182">
        <v>15</v>
      </c>
      <c r="B27" s="231" t="s">
        <v>287</v>
      </c>
      <c r="C27" s="34" t="s">
        <v>72</v>
      </c>
      <c r="D27" s="143">
        <f>1*4</f>
        <v>4</v>
      </c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>
        <f>8*6</f>
        <v>48</v>
      </c>
      <c r="V27" s="144"/>
      <c r="W27" s="144">
        <f>2*12</f>
        <v>24</v>
      </c>
      <c r="X27" s="144">
        <f>6*12</f>
        <v>72</v>
      </c>
      <c r="Y27" s="142"/>
      <c r="Z27" s="144"/>
      <c r="AA27" s="142"/>
      <c r="AB27" s="144"/>
      <c r="AC27" s="142"/>
      <c r="AD27" s="142"/>
      <c r="AE27" s="142"/>
      <c r="AF27" s="142"/>
      <c r="AG27" s="142">
        <f>2</f>
        <v>2</v>
      </c>
      <c r="AH27" s="184"/>
      <c r="AI27" s="202">
        <f t="shared" si="0"/>
        <v>150</v>
      </c>
      <c r="AJ27" s="237">
        <v>3</v>
      </c>
      <c r="AK27" s="210">
        <f t="shared" si="1"/>
        <v>0.75</v>
      </c>
      <c r="AL27" s="110" t="s">
        <v>216</v>
      </c>
    </row>
    <row r="28" spans="1:38" ht="14.25" customHeight="1" x14ac:dyDescent="0.2">
      <c r="A28" s="229">
        <v>16</v>
      </c>
      <c r="B28" s="182" t="s">
        <v>241</v>
      </c>
      <c r="C28" s="34" t="s">
        <v>73</v>
      </c>
      <c r="D28" s="143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>
        <f>7*6</f>
        <v>42</v>
      </c>
      <c r="V28" s="144"/>
      <c r="W28" s="144">
        <f>1*12</f>
        <v>12</v>
      </c>
      <c r="X28" s="144">
        <f>8*12</f>
        <v>96</v>
      </c>
      <c r="Y28" s="144"/>
      <c r="Z28" s="144"/>
      <c r="AA28" s="144"/>
      <c r="AB28" s="144"/>
      <c r="AC28" s="144"/>
      <c r="AD28" s="144"/>
      <c r="AE28" s="144"/>
      <c r="AF28" s="144"/>
      <c r="AG28" s="144"/>
      <c r="AH28" s="183"/>
      <c r="AI28" s="202">
        <f t="shared" si="0"/>
        <v>150</v>
      </c>
      <c r="AJ28" s="237">
        <v>0</v>
      </c>
      <c r="AK28" s="210" t="e">
        <f t="shared" si="1"/>
        <v>#DIV/0!</v>
      </c>
      <c r="AL28" s="110" t="s">
        <v>216</v>
      </c>
    </row>
    <row r="29" spans="1:38" ht="14.25" customHeight="1" x14ac:dyDescent="0.2">
      <c r="A29" s="182">
        <v>17</v>
      </c>
      <c r="B29" s="231" t="s">
        <v>241</v>
      </c>
      <c r="C29" s="34" t="s">
        <v>74</v>
      </c>
      <c r="D29" s="143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>
        <f>5*6</f>
        <v>30</v>
      </c>
      <c r="V29" s="144"/>
      <c r="W29" s="144">
        <f>2*12</f>
        <v>24</v>
      </c>
      <c r="X29" s="144">
        <f>8*12</f>
        <v>96</v>
      </c>
      <c r="Y29" s="144"/>
      <c r="Z29" s="144"/>
      <c r="AA29" s="144"/>
      <c r="AB29" s="144"/>
      <c r="AC29" s="144"/>
      <c r="AD29" s="144"/>
      <c r="AE29" s="144"/>
      <c r="AF29" s="144"/>
      <c r="AG29" s="144"/>
      <c r="AH29" s="183"/>
      <c r="AI29" s="202">
        <f t="shared" si="0"/>
        <v>150</v>
      </c>
      <c r="AJ29" s="237">
        <v>8</v>
      </c>
      <c r="AK29" s="210" t="e">
        <f t="shared" si="1"/>
        <v>#DIV/0!</v>
      </c>
      <c r="AL29" s="110" t="s">
        <v>216</v>
      </c>
    </row>
    <row r="30" spans="1:38" ht="14.25" customHeight="1" x14ac:dyDescent="0.2">
      <c r="A30" s="182">
        <v>18</v>
      </c>
      <c r="B30" s="182" t="s">
        <v>373</v>
      </c>
      <c r="C30" s="34" t="s">
        <v>75</v>
      </c>
      <c r="D30" s="418" t="s">
        <v>434</v>
      </c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  <c r="AC30" s="419"/>
      <c r="AD30" s="419"/>
      <c r="AE30" s="419"/>
      <c r="AF30" s="419"/>
      <c r="AG30" s="419"/>
      <c r="AH30" s="420"/>
      <c r="AI30" s="202">
        <f>SUM(D30:AH30)</f>
        <v>0</v>
      </c>
      <c r="AJ30" s="237">
        <v>0</v>
      </c>
      <c r="AK30" s="210" t="e">
        <f>+AJ30/#REF!</f>
        <v>#REF!</v>
      </c>
      <c r="AL30" s="110" t="s">
        <v>216</v>
      </c>
    </row>
    <row r="31" spans="1:38" ht="14.25" customHeight="1" x14ac:dyDescent="0.2">
      <c r="A31" s="229">
        <v>19</v>
      </c>
      <c r="B31" s="182" t="s">
        <v>373</v>
      </c>
      <c r="C31" s="186" t="s">
        <v>76</v>
      </c>
      <c r="D31" s="418" t="s">
        <v>435</v>
      </c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19"/>
      <c r="AC31" s="419"/>
      <c r="AD31" s="419"/>
      <c r="AE31" s="419"/>
      <c r="AF31" s="419"/>
      <c r="AG31" s="419"/>
      <c r="AH31" s="420"/>
      <c r="AI31" s="202">
        <f>SUM(D31:AH31)</f>
        <v>0</v>
      </c>
      <c r="AJ31" s="237">
        <v>0</v>
      </c>
      <c r="AK31" s="210" t="e">
        <f>+AJ31/#REF!</f>
        <v>#REF!</v>
      </c>
      <c r="AL31" s="110" t="s">
        <v>216</v>
      </c>
    </row>
    <row r="32" spans="1:38" ht="14.25" customHeight="1" x14ac:dyDescent="0.2">
      <c r="A32" s="182">
        <v>20</v>
      </c>
      <c r="B32" s="182" t="s">
        <v>240</v>
      </c>
      <c r="C32" s="34" t="s">
        <v>77</v>
      </c>
      <c r="D32" s="143"/>
      <c r="E32" s="144"/>
      <c r="F32" s="144"/>
      <c r="G32" s="144">
        <f>4*4</f>
        <v>16</v>
      </c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>
        <f>5*6</f>
        <v>30</v>
      </c>
      <c r="S32" s="144"/>
      <c r="T32" s="144"/>
      <c r="U32" s="144"/>
      <c r="V32" s="144"/>
      <c r="W32" s="144"/>
      <c r="X32" s="144">
        <f>8*12</f>
        <v>96</v>
      </c>
      <c r="Y32" s="142"/>
      <c r="Z32" s="144"/>
      <c r="AA32" s="142"/>
      <c r="AB32" s="144"/>
      <c r="AC32" s="142"/>
      <c r="AD32" s="142"/>
      <c r="AE32" s="142"/>
      <c r="AF32" s="142"/>
      <c r="AG32" s="142">
        <f>8</f>
        <v>8</v>
      </c>
      <c r="AH32" s="184"/>
      <c r="AI32" s="202">
        <f t="shared" si="0"/>
        <v>150</v>
      </c>
      <c r="AJ32" s="237">
        <v>0</v>
      </c>
      <c r="AK32" s="210" t="e">
        <f t="shared" si="1"/>
        <v>#DIV/0!</v>
      </c>
      <c r="AL32" s="110" t="s">
        <v>216</v>
      </c>
    </row>
    <row r="33" spans="1:38" ht="14.25" customHeight="1" x14ac:dyDescent="0.2">
      <c r="A33" s="182">
        <v>21</v>
      </c>
      <c r="B33" s="231" t="s">
        <v>240</v>
      </c>
      <c r="C33" s="34" t="s">
        <v>78</v>
      </c>
      <c r="D33" s="143">
        <v>16</v>
      </c>
      <c r="E33" s="144"/>
      <c r="F33" s="144"/>
      <c r="G33" s="144">
        <v>32</v>
      </c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>
        <f>3*6</f>
        <v>18</v>
      </c>
      <c r="V33" s="144"/>
      <c r="W33" s="144">
        <f>1*12</f>
        <v>12</v>
      </c>
      <c r="X33" s="144">
        <f>4*12</f>
        <v>48</v>
      </c>
      <c r="Y33" s="142"/>
      <c r="Z33" s="144"/>
      <c r="AA33" s="142"/>
      <c r="AB33" s="144"/>
      <c r="AC33" s="142"/>
      <c r="AD33" s="142"/>
      <c r="AE33" s="142"/>
      <c r="AF33" s="142"/>
      <c r="AG33" s="142">
        <f>24</f>
        <v>24</v>
      </c>
      <c r="AH33" s="184"/>
      <c r="AI33" s="202">
        <f t="shared" si="0"/>
        <v>150</v>
      </c>
      <c r="AJ33" s="237">
        <v>38</v>
      </c>
      <c r="AK33" s="210">
        <f t="shared" si="1"/>
        <v>2.375</v>
      </c>
      <c r="AL33" s="110" t="s">
        <v>216</v>
      </c>
    </row>
    <row r="34" spans="1:38" ht="14.25" customHeight="1" x14ac:dyDescent="0.2">
      <c r="A34" s="229">
        <v>22</v>
      </c>
      <c r="B34" s="231" t="s">
        <v>240</v>
      </c>
      <c r="C34" s="34" t="s">
        <v>79</v>
      </c>
      <c r="D34" s="143">
        <v>12</v>
      </c>
      <c r="E34" s="144"/>
      <c r="F34" s="144"/>
      <c r="G34" s="144">
        <v>24</v>
      </c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>
        <f>6*6</f>
        <v>36</v>
      </c>
      <c r="V34" s="144"/>
      <c r="W34" s="144"/>
      <c r="X34" s="144">
        <f>5*12</f>
        <v>60</v>
      </c>
      <c r="Y34" s="142"/>
      <c r="Z34" s="144"/>
      <c r="AA34" s="142"/>
      <c r="AB34" s="144"/>
      <c r="AC34" s="142"/>
      <c r="AD34" s="142"/>
      <c r="AE34" s="142"/>
      <c r="AF34" s="142"/>
      <c r="AG34" s="142">
        <f>18</f>
        <v>18</v>
      </c>
      <c r="AH34" s="184"/>
      <c r="AI34" s="202">
        <f t="shared" si="0"/>
        <v>150</v>
      </c>
      <c r="AJ34" s="237">
        <v>37</v>
      </c>
      <c r="AK34" s="210">
        <f t="shared" si="1"/>
        <v>3.0833333333333335</v>
      </c>
      <c r="AL34" s="110" t="s">
        <v>216</v>
      </c>
    </row>
    <row r="35" spans="1:38" ht="14.25" customHeight="1" x14ac:dyDescent="0.2">
      <c r="A35" s="182">
        <v>23</v>
      </c>
      <c r="B35" s="182" t="s">
        <v>373</v>
      </c>
      <c r="C35" s="34" t="s">
        <v>80</v>
      </c>
      <c r="D35" s="143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2"/>
      <c r="S35" s="144"/>
      <c r="T35" s="144"/>
      <c r="U35" s="144">
        <f>9*6</f>
        <v>54</v>
      </c>
      <c r="V35" s="144"/>
      <c r="W35" s="144">
        <f>3*12</f>
        <v>36</v>
      </c>
      <c r="X35" s="144">
        <f>5*12</f>
        <v>60</v>
      </c>
      <c r="Y35" s="142"/>
      <c r="Z35" s="142"/>
      <c r="AA35" s="142"/>
      <c r="AB35" s="142"/>
      <c r="AC35" s="142"/>
      <c r="AD35" s="142"/>
      <c r="AE35" s="142"/>
      <c r="AF35" s="142"/>
      <c r="AG35" s="142"/>
      <c r="AH35" s="184"/>
      <c r="AI35" s="202">
        <f t="shared" si="0"/>
        <v>150</v>
      </c>
      <c r="AJ35" s="237">
        <v>0</v>
      </c>
      <c r="AK35" s="210" t="e">
        <f t="shared" si="1"/>
        <v>#DIV/0!</v>
      </c>
      <c r="AL35" s="110" t="s">
        <v>216</v>
      </c>
    </row>
    <row r="36" spans="1:38" ht="14.25" customHeight="1" x14ac:dyDescent="0.2">
      <c r="A36" s="182">
        <v>24</v>
      </c>
      <c r="B36" s="182" t="s">
        <v>373</v>
      </c>
      <c r="C36" s="34" t="s">
        <v>81</v>
      </c>
      <c r="D36" s="143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>
        <f>7*12</f>
        <v>84</v>
      </c>
      <c r="X36" s="144"/>
      <c r="Y36" s="142"/>
      <c r="Z36" s="144"/>
      <c r="AA36" s="144"/>
      <c r="AB36" s="144"/>
      <c r="AC36" s="144"/>
      <c r="AD36" s="144"/>
      <c r="AE36" s="142">
        <f>7*6</f>
        <v>42</v>
      </c>
      <c r="AF36" s="142"/>
      <c r="AG36" s="142">
        <f>4</f>
        <v>4</v>
      </c>
      <c r="AH36" s="184"/>
      <c r="AI36" s="202">
        <f t="shared" si="0"/>
        <v>130</v>
      </c>
      <c r="AJ36" s="237">
        <v>0</v>
      </c>
      <c r="AK36" s="210" t="e">
        <f t="shared" si="1"/>
        <v>#DIV/0!</v>
      </c>
      <c r="AL36" s="110" t="s">
        <v>216</v>
      </c>
    </row>
    <row r="37" spans="1:38" ht="14.25" customHeight="1" x14ac:dyDescent="0.2">
      <c r="A37" s="229">
        <v>25</v>
      </c>
      <c r="B37" s="231" t="s">
        <v>241</v>
      </c>
      <c r="C37" s="34" t="s">
        <v>82</v>
      </c>
      <c r="D37" s="143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>
        <f>3*6</f>
        <v>18</v>
      </c>
      <c r="T37" s="144"/>
      <c r="U37" s="144">
        <f>6*6</f>
        <v>36</v>
      </c>
      <c r="V37" s="144"/>
      <c r="W37" s="144"/>
      <c r="X37" s="144">
        <f>8*12</f>
        <v>96</v>
      </c>
      <c r="Y37" s="142"/>
      <c r="Z37" s="144"/>
      <c r="AA37" s="142"/>
      <c r="AB37" s="144"/>
      <c r="AC37" s="144"/>
      <c r="AD37" s="144"/>
      <c r="AE37" s="144"/>
      <c r="AF37" s="144"/>
      <c r="AG37" s="144"/>
      <c r="AH37" s="183"/>
      <c r="AI37" s="202">
        <f t="shared" si="0"/>
        <v>150</v>
      </c>
      <c r="AJ37" s="237">
        <v>14</v>
      </c>
      <c r="AK37" s="210" t="e">
        <f t="shared" si="1"/>
        <v>#DIV/0!</v>
      </c>
      <c r="AL37" s="110" t="s">
        <v>216</v>
      </c>
    </row>
    <row r="38" spans="1:38" ht="14.25" customHeight="1" x14ac:dyDescent="0.2">
      <c r="A38" s="182">
        <v>26</v>
      </c>
      <c r="B38" s="231" t="s">
        <v>241</v>
      </c>
      <c r="C38" s="34" t="s">
        <v>83</v>
      </c>
      <c r="D38" s="143">
        <f>6*4</f>
        <v>24</v>
      </c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>
        <f>1*6</f>
        <v>6</v>
      </c>
      <c r="T38" s="144"/>
      <c r="U38" s="144">
        <f>13*6</f>
        <v>78</v>
      </c>
      <c r="V38" s="144"/>
      <c r="W38" s="144"/>
      <c r="X38" s="144">
        <f>3*12</f>
        <v>36</v>
      </c>
      <c r="Y38" s="142"/>
      <c r="Z38" s="144"/>
      <c r="AA38" s="142"/>
      <c r="AB38" s="144"/>
      <c r="AC38" s="144"/>
      <c r="AD38" s="144"/>
      <c r="AE38" s="144"/>
      <c r="AF38" s="144"/>
      <c r="AG38" s="144">
        <f>6</f>
        <v>6</v>
      </c>
      <c r="AH38" s="183"/>
      <c r="AI38" s="202">
        <f t="shared" si="0"/>
        <v>150</v>
      </c>
      <c r="AJ38" s="237">
        <v>63</v>
      </c>
      <c r="AK38" s="210">
        <f t="shared" si="1"/>
        <v>2.625</v>
      </c>
      <c r="AL38" s="110" t="s">
        <v>216</v>
      </c>
    </row>
    <row r="39" spans="1:38" ht="14.25" customHeight="1" x14ac:dyDescent="0.2">
      <c r="A39" s="182">
        <v>27</v>
      </c>
      <c r="B39" s="182" t="s">
        <v>242</v>
      </c>
      <c r="C39" s="34" t="s">
        <v>84</v>
      </c>
      <c r="D39" s="143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>
        <f>3*6</f>
        <v>18</v>
      </c>
      <c r="T39" s="144"/>
      <c r="U39" s="144"/>
      <c r="V39" s="144"/>
      <c r="W39" s="144"/>
      <c r="X39" s="144">
        <f>5*12</f>
        <v>60</v>
      </c>
      <c r="Y39" s="142"/>
      <c r="Z39" s="422" t="s">
        <v>436</v>
      </c>
      <c r="AA39" s="419"/>
      <c r="AB39" s="419"/>
      <c r="AC39" s="419"/>
      <c r="AD39" s="419"/>
      <c r="AE39" s="419"/>
      <c r="AF39" s="419"/>
      <c r="AG39" s="419"/>
      <c r="AH39" s="420"/>
      <c r="AI39" s="202">
        <f t="shared" si="0"/>
        <v>78</v>
      </c>
      <c r="AJ39" s="237">
        <v>0</v>
      </c>
      <c r="AK39" s="210" t="e">
        <f t="shared" si="1"/>
        <v>#DIV/0!</v>
      </c>
      <c r="AL39" s="110" t="s">
        <v>216</v>
      </c>
    </row>
    <row r="40" spans="1:38" ht="14.25" customHeight="1" x14ac:dyDescent="0.2">
      <c r="A40" s="229">
        <v>28</v>
      </c>
      <c r="B40" s="231" t="s">
        <v>242</v>
      </c>
      <c r="C40" s="34" t="s">
        <v>85</v>
      </c>
      <c r="D40" s="143">
        <f>5*4</f>
        <v>20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>
        <f>10*12</f>
        <v>120</v>
      </c>
      <c r="Y40" s="142"/>
      <c r="Z40" s="144"/>
      <c r="AA40" s="142"/>
      <c r="AB40" s="144"/>
      <c r="AC40" s="142"/>
      <c r="AD40" s="142"/>
      <c r="AE40" s="142"/>
      <c r="AF40" s="142"/>
      <c r="AG40" s="142">
        <f>10</f>
        <v>10</v>
      </c>
      <c r="AH40" s="184"/>
      <c r="AI40" s="202">
        <f t="shared" si="0"/>
        <v>150</v>
      </c>
      <c r="AJ40" s="237">
        <v>69</v>
      </c>
      <c r="AK40" s="210">
        <f t="shared" si="1"/>
        <v>3.45</v>
      </c>
      <c r="AL40" s="110" t="s">
        <v>216</v>
      </c>
    </row>
    <row r="41" spans="1:38" ht="14.25" customHeight="1" x14ac:dyDescent="0.2">
      <c r="A41" s="182">
        <v>29</v>
      </c>
      <c r="B41" s="231" t="s">
        <v>242</v>
      </c>
      <c r="C41" s="34" t="s">
        <v>86</v>
      </c>
      <c r="D41" s="143">
        <f>1*4</f>
        <v>4</v>
      </c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>
        <f>6*12</f>
        <v>72</v>
      </c>
      <c r="X41" s="144">
        <f>6*12</f>
        <v>72</v>
      </c>
      <c r="Y41" s="142"/>
      <c r="Z41" s="144"/>
      <c r="AA41" s="142"/>
      <c r="AB41" s="144"/>
      <c r="AC41" s="144"/>
      <c r="AD41" s="142"/>
      <c r="AE41" s="142"/>
      <c r="AF41" s="142"/>
      <c r="AG41" s="142">
        <f>2</f>
        <v>2</v>
      </c>
      <c r="AH41" s="184"/>
      <c r="AI41" s="202">
        <f t="shared" si="0"/>
        <v>150</v>
      </c>
      <c r="AJ41" s="237">
        <v>11</v>
      </c>
      <c r="AK41" s="210">
        <f t="shared" si="1"/>
        <v>2.75</v>
      </c>
      <c r="AL41" s="110" t="s">
        <v>216</v>
      </c>
    </row>
    <row r="42" spans="1:38" ht="14.25" customHeight="1" x14ac:dyDescent="0.2">
      <c r="A42" s="182">
        <v>30</v>
      </c>
      <c r="B42" s="231" t="s">
        <v>242</v>
      </c>
      <c r="C42" s="34" t="s">
        <v>281</v>
      </c>
      <c r="D42" s="143"/>
      <c r="E42" s="144"/>
      <c r="F42" s="144"/>
      <c r="G42" s="144"/>
      <c r="H42" s="144"/>
      <c r="I42" s="144"/>
      <c r="J42" s="144">
        <f>4*4</f>
        <v>16</v>
      </c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>
        <f>7*12</f>
        <v>84</v>
      </c>
      <c r="X42" s="144">
        <f>4*12</f>
        <v>48</v>
      </c>
      <c r="Y42" s="142"/>
      <c r="Z42" s="144"/>
      <c r="AA42" s="142"/>
      <c r="AB42" s="144"/>
      <c r="AC42" s="144"/>
      <c r="AD42" s="142"/>
      <c r="AE42" s="142"/>
      <c r="AF42" s="142"/>
      <c r="AG42" s="142">
        <v>2</v>
      </c>
      <c r="AH42" s="184"/>
      <c r="AI42" s="202">
        <f t="shared" si="0"/>
        <v>150</v>
      </c>
      <c r="AJ42" s="237">
        <v>24</v>
      </c>
      <c r="AK42" s="210" t="e">
        <f t="shared" si="1"/>
        <v>#DIV/0!</v>
      </c>
      <c r="AL42" s="110" t="s">
        <v>216</v>
      </c>
    </row>
    <row r="43" spans="1:38" ht="14.25" customHeight="1" x14ac:dyDescent="0.2">
      <c r="A43" s="229">
        <v>31</v>
      </c>
      <c r="B43" s="231" t="s">
        <v>419</v>
      </c>
      <c r="C43" s="34" t="s">
        <v>189</v>
      </c>
      <c r="D43" s="143">
        <f>9*4</f>
        <v>36</v>
      </c>
      <c r="E43" s="144"/>
      <c r="F43" s="144"/>
      <c r="G43" s="144">
        <f>5*4</f>
        <v>20</v>
      </c>
      <c r="H43" s="144"/>
      <c r="I43" s="144"/>
      <c r="J43" s="144"/>
      <c r="K43" s="144"/>
      <c r="L43" s="144">
        <f>14*4</f>
        <v>56</v>
      </c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2"/>
      <c r="Z43" s="144"/>
      <c r="AA43" s="142"/>
      <c r="AB43" s="144"/>
      <c r="AC43" s="142"/>
      <c r="AD43" s="142"/>
      <c r="AE43" s="142"/>
      <c r="AF43" s="142"/>
      <c r="AG43" s="142">
        <f>26</f>
        <v>26</v>
      </c>
      <c r="AH43" s="184">
        <f>2*6</f>
        <v>12</v>
      </c>
      <c r="AI43" s="202">
        <f t="shared" si="0"/>
        <v>150</v>
      </c>
      <c r="AJ43" s="237">
        <v>108</v>
      </c>
      <c r="AK43" s="210">
        <f t="shared" si="1"/>
        <v>3</v>
      </c>
      <c r="AL43" s="110" t="s">
        <v>216</v>
      </c>
    </row>
    <row r="44" spans="1:38" ht="14.25" customHeight="1" x14ac:dyDescent="0.2">
      <c r="A44" s="182">
        <v>32</v>
      </c>
      <c r="B44" s="182" t="s">
        <v>242</v>
      </c>
      <c r="C44" s="34" t="s">
        <v>235</v>
      </c>
      <c r="D44" s="418" t="s">
        <v>435</v>
      </c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20"/>
      <c r="AI44" s="202">
        <f>SUM(D44:AH44)</f>
        <v>0</v>
      </c>
      <c r="AJ44" s="237"/>
      <c r="AK44" s="210" t="e">
        <f>+AJ44/#REF!</f>
        <v>#REF!</v>
      </c>
      <c r="AL44" s="110" t="s">
        <v>216</v>
      </c>
    </row>
    <row r="45" spans="1:38" ht="14.25" customHeight="1" x14ac:dyDescent="0.2">
      <c r="A45" s="182">
        <v>33</v>
      </c>
      <c r="B45" s="182" t="s">
        <v>243</v>
      </c>
      <c r="C45" s="34" t="s">
        <v>87</v>
      </c>
      <c r="D45" s="418" t="s">
        <v>437</v>
      </c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419"/>
      <c r="AA45" s="419"/>
      <c r="AB45" s="419"/>
      <c r="AC45" s="419"/>
      <c r="AD45" s="419"/>
      <c r="AE45" s="419"/>
      <c r="AF45" s="419"/>
      <c r="AG45" s="419"/>
      <c r="AH45" s="420"/>
      <c r="AI45" s="202">
        <f>SUM(D45:AH45)</f>
        <v>0</v>
      </c>
      <c r="AJ45" s="237">
        <v>0</v>
      </c>
      <c r="AK45" s="210" t="e">
        <f>+AJ45/#REF!</f>
        <v>#REF!</v>
      </c>
      <c r="AL45" s="110" t="s">
        <v>216</v>
      </c>
    </row>
    <row r="46" spans="1:38" ht="14.25" customHeight="1" x14ac:dyDescent="0.2">
      <c r="A46" s="229">
        <v>34</v>
      </c>
      <c r="B46" s="182" t="s">
        <v>244</v>
      </c>
      <c r="C46" s="34" t="s">
        <v>88</v>
      </c>
      <c r="D46" s="418" t="s">
        <v>291</v>
      </c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  <c r="W46" s="419"/>
      <c r="X46" s="419"/>
      <c r="Y46" s="419"/>
      <c r="Z46" s="419"/>
      <c r="AA46" s="419"/>
      <c r="AB46" s="419"/>
      <c r="AC46" s="419"/>
      <c r="AD46" s="419"/>
      <c r="AE46" s="419"/>
      <c r="AF46" s="419"/>
      <c r="AG46" s="419"/>
      <c r="AH46" s="420"/>
      <c r="AI46" s="202">
        <f>SUM(D46:AH46)</f>
        <v>0</v>
      </c>
      <c r="AJ46" s="237">
        <v>0</v>
      </c>
      <c r="AK46" s="210" t="e">
        <f>+AJ46/#REF!</f>
        <v>#REF!</v>
      </c>
      <c r="AL46" s="110" t="s">
        <v>216</v>
      </c>
    </row>
    <row r="47" spans="1:38" ht="14.25" customHeight="1" x14ac:dyDescent="0.2">
      <c r="A47" s="182">
        <v>35</v>
      </c>
      <c r="B47" s="231" t="s">
        <v>245</v>
      </c>
      <c r="C47" s="34" t="s">
        <v>89</v>
      </c>
      <c r="D47" s="143"/>
      <c r="E47" s="144"/>
      <c r="F47" s="144"/>
      <c r="G47" s="144">
        <v>32</v>
      </c>
      <c r="H47" s="144"/>
      <c r="I47" s="144"/>
      <c r="J47" s="144"/>
      <c r="K47" s="144"/>
      <c r="L47" s="144">
        <v>60</v>
      </c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2"/>
      <c r="Z47" s="144"/>
      <c r="AA47" s="144"/>
      <c r="AB47" s="144"/>
      <c r="AC47" s="144"/>
      <c r="AD47" s="144"/>
      <c r="AE47" s="144"/>
      <c r="AF47" s="142"/>
      <c r="AG47" s="142">
        <f>46</f>
        <v>46</v>
      </c>
      <c r="AH47" s="184">
        <f>2*6</f>
        <v>12</v>
      </c>
      <c r="AI47" s="202">
        <f t="shared" si="0"/>
        <v>150</v>
      </c>
      <c r="AJ47" s="237">
        <v>15</v>
      </c>
      <c r="AK47" s="210" t="e">
        <f t="shared" si="1"/>
        <v>#DIV/0!</v>
      </c>
      <c r="AL47" s="110" t="s">
        <v>216</v>
      </c>
    </row>
    <row r="48" spans="1:38" ht="14.25" customHeight="1" x14ac:dyDescent="0.2">
      <c r="A48" s="182">
        <v>36</v>
      </c>
      <c r="B48" s="231" t="s">
        <v>246</v>
      </c>
      <c r="C48" s="34" t="s">
        <v>388</v>
      </c>
      <c r="D48" s="143">
        <f>7*4</f>
        <v>28</v>
      </c>
      <c r="E48" s="144"/>
      <c r="F48" s="144"/>
      <c r="G48" s="144"/>
      <c r="H48" s="144"/>
      <c r="I48" s="144"/>
      <c r="J48" s="144"/>
      <c r="K48" s="144"/>
      <c r="L48" s="144">
        <f>3*4</f>
        <v>12</v>
      </c>
      <c r="M48" s="144"/>
      <c r="N48" s="144"/>
      <c r="O48" s="144">
        <f>7*4</f>
        <v>28</v>
      </c>
      <c r="P48" s="144"/>
      <c r="Q48" s="144"/>
      <c r="R48" s="144"/>
      <c r="S48" s="144"/>
      <c r="T48" s="144"/>
      <c r="U48" s="144"/>
      <c r="V48" s="144"/>
      <c r="W48" s="144"/>
      <c r="X48" s="144">
        <f>5*12</f>
        <v>60</v>
      </c>
      <c r="Y48" s="142"/>
      <c r="Z48" s="142"/>
      <c r="AA48" s="142"/>
      <c r="AB48" s="142"/>
      <c r="AC48" s="142"/>
      <c r="AD48" s="142"/>
      <c r="AE48" s="142"/>
      <c r="AF48" s="142"/>
      <c r="AG48" s="142">
        <f>22</f>
        <v>22</v>
      </c>
      <c r="AH48" s="184"/>
      <c r="AI48" s="202">
        <f t="shared" si="0"/>
        <v>150</v>
      </c>
      <c r="AJ48" s="237">
        <v>133</v>
      </c>
      <c r="AK48" s="210">
        <f t="shared" si="1"/>
        <v>4.75</v>
      </c>
      <c r="AL48" s="110" t="s">
        <v>216</v>
      </c>
    </row>
    <row r="49" spans="1:38" ht="14.25" customHeight="1" x14ac:dyDescent="0.2">
      <c r="A49" s="229">
        <v>37</v>
      </c>
      <c r="B49" s="231" t="s">
        <v>257</v>
      </c>
      <c r="C49" s="34" t="s">
        <v>91</v>
      </c>
      <c r="D49" s="143">
        <v>32</v>
      </c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>
        <v>60</v>
      </c>
      <c r="X49" s="144"/>
      <c r="Y49" s="142"/>
      <c r="Z49" s="144"/>
      <c r="AA49" s="142"/>
      <c r="AB49" s="144"/>
      <c r="AC49" s="144"/>
      <c r="AD49" s="144"/>
      <c r="AE49" s="144"/>
      <c r="AF49" s="144"/>
      <c r="AG49" s="144">
        <f>46</f>
        <v>46</v>
      </c>
      <c r="AH49" s="183">
        <f>2*6</f>
        <v>12</v>
      </c>
      <c r="AI49" s="202">
        <f t="shared" si="0"/>
        <v>150</v>
      </c>
      <c r="AJ49" s="237">
        <v>95</v>
      </c>
      <c r="AK49" s="210">
        <f t="shared" si="1"/>
        <v>2.96875</v>
      </c>
      <c r="AL49" s="110" t="s">
        <v>216</v>
      </c>
    </row>
    <row r="50" spans="1:38" ht="14.25" customHeight="1" x14ac:dyDescent="0.2">
      <c r="A50" s="182">
        <v>38</v>
      </c>
      <c r="B50" s="231" t="s">
        <v>284</v>
      </c>
      <c r="C50" s="34" t="s">
        <v>92</v>
      </c>
      <c r="D50" s="143">
        <f>2*4</f>
        <v>8</v>
      </c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>
        <f>5*6</f>
        <v>30</v>
      </c>
      <c r="T50" s="144"/>
      <c r="U50" s="144">
        <f>2*6</f>
        <v>12</v>
      </c>
      <c r="V50" s="144"/>
      <c r="W50" s="144">
        <f>2*12</f>
        <v>24</v>
      </c>
      <c r="X50" s="144">
        <f>6*12</f>
        <v>72</v>
      </c>
      <c r="Y50" s="142"/>
      <c r="Z50" s="144"/>
      <c r="AA50" s="142"/>
      <c r="AB50" s="144"/>
      <c r="AC50" s="142"/>
      <c r="AD50" s="142"/>
      <c r="AE50" s="142"/>
      <c r="AF50" s="142"/>
      <c r="AG50" s="142">
        <f>4</f>
        <v>4</v>
      </c>
      <c r="AH50" s="184"/>
      <c r="AI50" s="202">
        <f t="shared" si="0"/>
        <v>150</v>
      </c>
      <c r="AJ50" s="237">
        <v>27</v>
      </c>
      <c r="AK50" s="210">
        <f t="shared" si="1"/>
        <v>3.375</v>
      </c>
      <c r="AL50" s="110" t="s">
        <v>216</v>
      </c>
    </row>
    <row r="51" spans="1:38" ht="14.25" customHeight="1" x14ac:dyDescent="0.2">
      <c r="A51" s="182">
        <v>39</v>
      </c>
      <c r="B51" s="231" t="s">
        <v>284</v>
      </c>
      <c r="C51" s="34" t="s">
        <v>190</v>
      </c>
      <c r="D51" s="143">
        <f>1*4</f>
        <v>4</v>
      </c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>
        <f>6*6</f>
        <v>36</v>
      </c>
      <c r="T51" s="144"/>
      <c r="U51" s="144">
        <f>2*6</f>
        <v>12</v>
      </c>
      <c r="V51" s="144"/>
      <c r="W51" s="144"/>
      <c r="X51" s="144">
        <f>8*12</f>
        <v>96</v>
      </c>
      <c r="Y51" s="142"/>
      <c r="Z51" s="144"/>
      <c r="AA51" s="142"/>
      <c r="AB51" s="144"/>
      <c r="AC51" s="142"/>
      <c r="AD51" s="142"/>
      <c r="AE51" s="142"/>
      <c r="AF51" s="144"/>
      <c r="AG51" s="144">
        <f>2</f>
        <v>2</v>
      </c>
      <c r="AH51" s="183"/>
      <c r="AI51" s="202">
        <f t="shared" si="0"/>
        <v>150</v>
      </c>
      <c r="AJ51" s="237">
        <v>16</v>
      </c>
      <c r="AK51" s="210">
        <f t="shared" si="1"/>
        <v>4</v>
      </c>
      <c r="AL51" s="110" t="s">
        <v>216</v>
      </c>
    </row>
    <row r="52" spans="1:38" ht="14.25" customHeight="1" x14ac:dyDescent="0.2">
      <c r="A52" s="229">
        <v>40</v>
      </c>
      <c r="B52" s="231" t="s">
        <v>248</v>
      </c>
      <c r="C52" s="34" t="s">
        <v>176</v>
      </c>
      <c r="D52" s="143">
        <f>3*4</f>
        <v>12</v>
      </c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>
        <f>6*6</f>
        <v>36</v>
      </c>
      <c r="S52" s="144"/>
      <c r="T52" s="144">
        <f>1*6</f>
        <v>6</v>
      </c>
      <c r="U52" s="144"/>
      <c r="V52" s="144"/>
      <c r="W52" s="144"/>
      <c r="X52" s="144">
        <f>8*12</f>
        <v>96</v>
      </c>
      <c r="Y52" s="142"/>
      <c r="Z52" s="144"/>
      <c r="AA52" s="142"/>
      <c r="AB52" s="144"/>
      <c r="AC52" s="142"/>
      <c r="AD52" s="142"/>
      <c r="AE52" s="142"/>
      <c r="AF52" s="142"/>
      <c r="AG52" s="142"/>
      <c r="AH52" s="184"/>
      <c r="AI52" s="202">
        <f t="shared" si="0"/>
        <v>150</v>
      </c>
      <c r="AJ52" s="237">
        <v>86</v>
      </c>
      <c r="AK52" s="210">
        <f t="shared" si="1"/>
        <v>7.166666666666667</v>
      </c>
      <c r="AL52" s="110" t="s">
        <v>216</v>
      </c>
    </row>
    <row r="53" spans="1:38" ht="14.25" customHeight="1" x14ac:dyDescent="0.2">
      <c r="A53" s="182">
        <v>41</v>
      </c>
      <c r="B53" s="231" t="s">
        <v>248</v>
      </c>
      <c r="C53" s="34" t="s">
        <v>93</v>
      </c>
      <c r="D53" s="143">
        <f>6*4</f>
        <v>24</v>
      </c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>
        <f>5*6</f>
        <v>30</v>
      </c>
      <c r="S53" s="144"/>
      <c r="T53" s="144"/>
      <c r="U53" s="144"/>
      <c r="V53" s="144"/>
      <c r="W53" s="144"/>
      <c r="X53" s="144">
        <f>8*12</f>
        <v>96</v>
      </c>
      <c r="Y53" s="142"/>
      <c r="Z53" s="144"/>
      <c r="AA53" s="142"/>
      <c r="AB53" s="144"/>
      <c r="AC53" s="142"/>
      <c r="AD53" s="142"/>
      <c r="AE53" s="142"/>
      <c r="AF53" s="142"/>
      <c r="AG53" s="142"/>
      <c r="AH53" s="184"/>
      <c r="AI53" s="202">
        <f t="shared" si="0"/>
        <v>150</v>
      </c>
      <c r="AJ53" s="237">
        <v>81</v>
      </c>
      <c r="AK53" s="210">
        <f t="shared" si="1"/>
        <v>3.375</v>
      </c>
      <c r="AL53" s="110" t="s">
        <v>216</v>
      </c>
    </row>
    <row r="54" spans="1:38" ht="14.25" customHeight="1" x14ac:dyDescent="0.2">
      <c r="A54" s="182">
        <v>42</v>
      </c>
      <c r="B54" s="231" t="s">
        <v>249</v>
      </c>
      <c r="C54" s="34" t="s">
        <v>94</v>
      </c>
      <c r="D54" s="143">
        <f>9*4</f>
        <v>36</v>
      </c>
      <c r="E54" s="144"/>
      <c r="F54" s="144"/>
      <c r="G54" s="144">
        <f>4*4</f>
        <v>16</v>
      </c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>
        <f>6*6</f>
        <v>36</v>
      </c>
      <c r="U54" s="144"/>
      <c r="V54" s="422" t="s">
        <v>438</v>
      </c>
      <c r="W54" s="419"/>
      <c r="X54" s="419"/>
      <c r="Y54" s="419"/>
      <c r="Z54" s="419"/>
      <c r="AA54" s="419"/>
      <c r="AB54" s="419"/>
      <c r="AC54" s="419"/>
      <c r="AD54" s="419"/>
      <c r="AE54" s="423"/>
      <c r="AF54" s="144">
        <f>1*6</f>
        <v>6</v>
      </c>
      <c r="AG54" s="144"/>
      <c r="AH54" s="183">
        <f>2*6</f>
        <v>12</v>
      </c>
      <c r="AI54" s="202">
        <f t="shared" si="0"/>
        <v>106</v>
      </c>
      <c r="AJ54" s="237">
        <v>134</v>
      </c>
      <c r="AK54" s="210">
        <f t="shared" si="1"/>
        <v>3.7222222222222223</v>
      </c>
      <c r="AL54" s="110" t="s">
        <v>216</v>
      </c>
    </row>
    <row r="55" spans="1:38" ht="14.25" customHeight="1" x14ac:dyDescent="0.2">
      <c r="A55" s="229">
        <v>43</v>
      </c>
      <c r="B55" s="182" t="s">
        <v>258</v>
      </c>
      <c r="C55" s="34" t="s">
        <v>95</v>
      </c>
      <c r="D55" s="418" t="s">
        <v>439</v>
      </c>
      <c r="E55" s="419"/>
      <c r="F55" s="419"/>
      <c r="G55" s="419"/>
      <c r="H55" s="419"/>
      <c r="I55" s="419"/>
      <c r="J55" s="419"/>
      <c r="K55" s="419"/>
      <c r="L55" s="419"/>
      <c r="M55" s="419"/>
      <c r="N55" s="419"/>
      <c r="O55" s="419"/>
      <c r="P55" s="419"/>
      <c r="Q55" s="419"/>
      <c r="R55" s="419"/>
      <c r="S55" s="419"/>
      <c r="T55" s="419"/>
      <c r="U55" s="419"/>
      <c r="V55" s="419"/>
      <c r="W55" s="419"/>
      <c r="X55" s="419"/>
      <c r="Y55" s="419"/>
      <c r="Z55" s="419"/>
      <c r="AA55" s="419"/>
      <c r="AB55" s="419"/>
      <c r="AC55" s="419"/>
      <c r="AD55" s="419"/>
      <c r="AE55" s="419"/>
      <c r="AF55" s="419"/>
      <c r="AG55" s="419"/>
      <c r="AH55" s="420"/>
      <c r="AI55" s="202">
        <f>SUM(D55:AH55)</f>
        <v>0</v>
      </c>
      <c r="AJ55" s="237">
        <v>0</v>
      </c>
      <c r="AK55" s="210" t="e">
        <f>+AJ55/#REF!</f>
        <v>#REF!</v>
      </c>
      <c r="AL55" s="110" t="s">
        <v>216</v>
      </c>
    </row>
    <row r="56" spans="1:38" ht="14.25" customHeight="1" x14ac:dyDescent="0.2">
      <c r="A56" s="182">
        <v>44</v>
      </c>
      <c r="B56" s="231" t="s">
        <v>258</v>
      </c>
      <c r="C56" s="34" t="s">
        <v>96</v>
      </c>
      <c r="D56" s="143">
        <f>10*4</f>
        <v>40</v>
      </c>
      <c r="E56" s="144"/>
      <c r="F56" s="144"/>
      <c r="G56" s="144"/>
      <c r="H56" s="144"/>
      <c r="I56" s="144"/>
      <c r="J56" s="144"/>
      <c r="K56" s="144"/>
      <c r="L56" s="144">
        <f>7*4</f>
        <v>28</v>
      </c>
      <c r="M56" s="144"/>
      <c r="N56" s="144"/>
      <c r="O56" s="144"/>
      <c r="P56" s="144"/>
      <c r="Q56" s="144"/>
      <c r="R56" s="144"/>
      <c r="S56" s="144">
        <f>7*6</f>
        <v>42</v>
      </c>
      <c r="T56" s="144">
        <f>3*6</f>
        <v>18</v>
      </c>
      <c r="U56" s="144"/>
      <c r="V56" s="144"/>
      <c r="W56" s="144"/>
      <c r="X56" s="144"/>
      <c r="Y56" s="142"/>
      <c r="Z56" s="144"/>
      <c r="AA56" s="142"/>
      <c r="AB56" s="142"/>
      <c r="AC56" s="142"/>
      <c r="AD56" s="142"/>
      <c r="AE56" s="142"/>
      <c r="AF56" s="142">
        <f>1*6</f>
        <v>6</v>
      </c>
      <c r="AG56" s="142">
        <f>4</f>
        <v>4</v>
      </c>
      <c r="AH56" s="184">
        <f>2*6</f>
        <v>12</v>
      </c>
      <c r="AI56" s="202">
        <f t="shared" si="0"/>
        <v>150</v>
      </c>
      <c r="AJ56" s="237">
        <v>134</v>
      </c>
      <c r="AK56" s="210">
        <f t="shared" si="1"/>
        <v>3.35</v>
      </c>
      <c r="AL56" s="110" t="s">
        <v>216</v>
      </c>
    </row>
    <row r="57" spans="1:38" ht="14.25" customHeight="1" x14ac:dyDescent="0.2">
      <c r="A57" s="182">
        <v>45</v>
      </c>
      <c r="B57" s="231" t="s">
        <v>295</v>
      </c>
      <c r="C57" s="34" t="s">
        <v>97</v>
      </c>
      <c r="D57" s="143">
        <f>12*4</f>
        <v>48</v>
      </c>
      <c r="E57" s="144"/>
      <c r="F57" s="144"/>
      <c r="G57" s="144"/>
      <c r="H57" s="144"/>
      <c r="I57" s="144"/>
      <c r="J57" s="144"/>
      <c r="K57" s="144"/>
      <c r="L57" s="144">
        <f>9*4</f>
        <v>36</v>
      </c>
      <c r="M57" s="144"/>
      <c r="N57" s="144"/>
      <c r="O57" s="144"/>
      <c r="P57" s="144"/>
      <c r="Q57" s="144"/>
      <c r="R57" s="144"/>
      <c r="S57" s="144"/>
      <c r="T57" s="144">
        <f>4*6</f>
        <v>24</v>
      </c>
      <c r="U57" s="144"/>
      <c r="V57" s="144"/>
      <c r="W57" s="144"/>
      <c r="X57" s="144"/>
      <c r="Y57" s="142"/>
      <c r="Z57" s="144"/>
      <c r="AA57" s="144"/>
      <c r="AB57" s="144"/>
      <c r="AC57" s="144"/>
      <c r="AD57" s="144"/>
      <c r="AE57" s="144"/>
      <c r="AF57" s="144"/>
      <c r="AG57" s="144">
        <f>30</f>
        <v>30</v>
      </c>
      <c r="AH57" s="183">
        <f>2*6</f>
        <v>12</v>
      </c>
      <c r="AI57" s="202">
        <f t="shared" si="0"/>
        <v>150</v>
      </c>
      <c r="AJ57" s="237">
        <v>192</v>
      </c>
      <c r="AK57" s="210">
        <f t="shared" si="1"/>
        <v>4</v>
      </c>
      <c r="AL57" s="110" t="s">
        <v>216</v>
      </c>
    </row>
    <row r="58" spans="1:38" ht="14.25" customHeight="1" x14ac:dyDescent="0.2">
      <c r="A58" s="229">
        <v>46</v>
      </c>
      <c r="B58" s="231" t="s">
        <v>240</v>
      </c>
      <c r="C58" s="34" t="s">
        <v>177</v>
      </c>
      <c r="D58" s="143">
        <v>12</v>
      </c>
      <c r="E58" s="144"/>
      <c r="F58" s="144"/>
      <c r="G58" s="144">
        <v>24</v>
      </c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>
        <f>8*12</f>
        <v>96</v>
      </c>
      <c r="Y58" s="142"/>
      <c r="Z58" s="144"/>
      <c r="AA58" s="142"/>
      <c r="AB58" s="144"/>
      <c r="AC58" s="144"/>
      <c r="AD58" s="144"/>
      <c r="AE58" s="144"/>
      <c r="AF58" s="144"/>
      <c r="AG58" s="144">
        <f>18</f>
        <v>18</v>
      </c>
      <c r="AH58" s="184"/>
      <c r="AI58" s="202">
        <f t="shared" si="0"/>
        <v>150</v>
      </c>
      <c r="AJ58" s="237">
        <v>26</v>
      </c>
      <c r="AK58" s="210">
        <f t="shared" si="1"/>
        <v>2.1666666666666665</v>
      </c>
      <c r="AL58" s="110" t="s">
        <v>216</v>
      </c>
    </row>
    <row r="59" spans="1:38" ht="14.25" customHeight="1" x14ac:dyDescent="0.2">
      <c r="A59" s="182">
        <v>47</v>
      </c>
      <c r="B59" s="231" t="s">
        <v>240</v>
      </c>
      <c r="C59" s="34" t="s">
        <v>186</v>
      </c>
      <c r="D59" s="143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>
        <f>7*6</f>
        <v>42</v>
      </c>
      <c r="S59" s="144"/>
      <c r="T59" s="144"/>
      <c r="U59" s="144"/>
      <c r="V59" s="144"/>
      <c r="W59" s="144"/>
      <c r="X59" s="144">
        <f>8*12</f>
        <v>96</v>
      </c>
      <c r="Y59" s="142"/>
      <c r="Z59" s="144"/>
      <c r="AA59" s="142"/>
      <c r="AB59" s="144"/>
      <c r="AC59" s="142"/>
      <c r="AD59" s="142"/>
      <c r="AE59" s="142">
        <f>2*6</f>
        <v>12</v>
      </c>
      <c r="AF59" s="142"/>
      <c r="AG59" s="142"/>
      <c r="AH59" s="184"/>
      <c r="AI59" s="202">
        <f t="shared" si="0"/>
        <v>150</v>
      </c>
      <c r="AJ59" s="237">
        <v>2</v>
      </c>
      <c r="AK59" s="210" t="e">
        <f t="shared" si="1"/>
        <v>#DIV/0!</v>
      </c>
      <c r="AL59" s="110" t="s">
        <v>216</v>
      </c>
    </row>
    <row r="60" spans="1:38" ht="14.25" customHeight="1" x14ac:dyDescent="0.2">
      <c r="A60" s="182">
        <v>48</v>
      </c>
      <c r="B60" s="231" t="s">
        <v>284</v>
      </c>
      <c r="C60" s="34" t="s">
        <v>152</v>
      </c>
      <c r="D60" s="143">
        <f>1*4</f>
        <v>4</v>
      </c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>
        <f>7*6</f>
        <v>42</v>
      </c>
      <c r="T60" s="144"/>
      <c r="U60" s="144">
        <f>1*6</f>
        <v>6</v>
      </c>
      <c r="V60" s="144"/>
      <c r="W60" s="144">
        <f>4*12</f>
        <v>48</v>
      </c>
      <c r="X60" s="144">
        <f>4*12</f>
        <v>48</v>
      </c>
      <c r="Y60" s="142"/>
      <c r="Z60" s="144"/>
      <c r="AA60" s="142"/>
      <c r="AB60" s="144"/>
      <c r="AC60" s="144"/>
      <c r="AD60" s="144"/>
      <c r="AE60" s="144"/>
      <c r="AF60" s="144"/>
      <c r="AG60" s="144">
        <f>2</f>
        <v>2</v>
      </c>
      <c r="AH60" s="183"/>
      <c r="AI60" s="202">
        <f t="shared" si="0"/>
        <v>150</v>
      </c>
      <c r="AJ60" s="237">
        <v>4</v>
      </c>
      <c r="AK60" s="210">
        <f t="shared" si="1"/>
        <v>1</v>
      </c>
      <c r="AL60" s="110" t="s">
        <v>216</v>
      </c>
    </row>
    <row r="61" spans="1:38" ht="14.25" customHeight="1" x14ac:dyDescent="0.2">
      <c r="A61" s="229">
        <v>49</v>
      </c>
      <c r="B61" s="231" t="s">
        <v>250</v>
      </c>
      <c r="C61" s="34" t="s">
        <v>98</v>
      </c>
      <c r="D61" s="143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>
        <f>9*6</f>
        <v>54</v>
      </c>
      <c r="V61" s="144"/>
      <c r="W61" s="144">
        <f>3*12</f>
        <v>36</v>
      </c>
      <c r="X61" s="144">
        <f>5*12</f>
        <v>60</v>
      </c>
      <c r="Y61" s="142"/>
      <c r="Z61" s="144"/>
      <c r="AA61" s="142"/>
      <c r="AB61" s="144"/>
      <c r="AC61" s="144"/>
      <c r="AD61" s="144"/>
      <c r="AE61" s="144"/>
      <c r="AF61" s="144"/>
      <c r="AG61" s="144"/>
      <c r="AH61" s="183"/>
      <c r="AI61" s="202">
        <f t="shared" si="0"/>
        <v>150</v>
      </c>
      <c r="AJ61" s="237">
        <v>204</v>
      </c>
      <c r="AK61" s="210" t="e">
        <f t="shared" si="1"/>
        <v>#DIV/0!</v>
      </c>
      <c r="AL61" s="110" t="s">
        <v>216</v>
      </c>
    </row>
    <row r="62" spans="1:38" ht="14.25" customHeight="1" x14ac:dyDescent="0.2">
      <c r="A62" s="182">
        <v>50</v>
      </c>
      <c r="B62" s="231" t="s">
        <v>250</v>
      </c>
      <c r="C62" s="34" t="s">
        <v>99</v>
      </c>
      <c r="D62" s="143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>
        <f>8*6</f>
        <v>48</v>
      </c>
      <c r="V62" s="144"/>
      <c r="W62" s="144">
        <f>4*12</f>
        <v>48</v>
      </c>
      <c r="X62" s="144">
        <f>4*12</f>
        <v>48</v>
      </c>
      <c r="Y62" s="142"/>
      <c r="Z62" s="144"/>
      <c r="AA62" s="142"/>
      <c r="AB62" s="144"/>
      <c r="AC62" s="144"/>
      <c r="AD62" s="144"/>
      <c r="AE62" s="144"/>
      <c r="AF62" s="144">
        <f>1*6</f>
        <v>6</v>
      </c>
      <c r="AG62" s="144"/>
      <c r="AH62" s="184"/>
      <c r="AI62" s="202">
        <f t="shared" si="0"/>
        <v>150</v>
      </c>
      <c r="AJ62" s="237">
        <v>160</v>
      </c>
      <c r="AK62" s="210" t="e">
        <f t="shared" si="1"/>
        <v>#DIV/0!</v>
      </c>
      <c r="AL62" s="110" t="s">
        <v>216</v>
      </c>
    </row>
    <row r="63" spans="1:38" ht="14.25" customHeight="1" x14ac:dyDescent="0.2">
      <c r="A63" s="182">
        <v>51</v>
      </c>
      <c r="B63" s="231" t="s">
        <v>250</v>
      </c>
      <c r="C63" s="34" t="s">
        <v>231</v>
      </c>
      <c r="D63" s="143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>
        <f>13*6</f>
        <v>78</v>
      </c>
      <c r="V63" s="144"/>
      <c r="W63" s="144">
        <f>4*12</f>
        <v>48</v>
      </c>
      <c r="X63" s="144">
        <f>2*12</f>
        <v>24</v>
      </c>
      <c r="Y63" s="142"/>
      <c r="Z63" s="144"/>
      <c r="AA63" s="142"/>
      <c r="AB63" s="144"/>
      <c r="AC63" s="144"/>
      <c r="AD63" s="144"/>
      <c r="AE63" s="144"/>
      <c r="AF63" s="144"/>
      <c r="AG63" s="144"/>
      <c r="AH63" s="183"/>
      <c r="AI63" s="202">
        <f t="shared" si="0"/>
        <v>150</v>
      </c>
      <c r="AJ63" s="237">
        <v>201</v>
      </c>
      <c r="AK63" s="210" t="e">
        <f t="shared" si="1"/>
        <v>#DIV/0!</v>
      </c>
      <c r="AL63" s="110" t="s">
        <v>216</v>
      </c>
    </row>
    <row r="64" spans="1:38" ht="14.25" customHeight="1" x14ac:dyDescent="0.2">
      <c r="A64" s="229">
        <v>52</v>
      </c>
      <c r="B64" s="182" t="s">
        <v>250</v>
      </c>
      <c r="C64" s="34" t="s">
        <v>153</v>
      </c>
      <c r="D64" s="143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>
        <f>12*6</f>
        <v>72</v>
      </c>
      <c r="T64" s="144"/>
      <c r="U64" s="144">
        <f>1*6</f>
        <v>6</v>
      </c>
      <c r="V64" s="144"/>
      <c r="W64" s="144"/>
      <c r="X64" s="144">
        <f>6*12</f>
        <v>72</v>
      </c>
      <c r="Y64" s="142"/>
      <c r="Z64" s="144"/>
      <c r="AA64" s="142"/>
      <c r="AB64" s="144"/>
      <c r="AC64" s="142"/>
      <c r="AD64" s="142"/>
      <c r="AE64" s="142"/>
      <c r="AF64" s="142"/>
      <c r="AG64" s="142"/>
      <c r="AH64" s="184"/>
      <c r="AI64" s="202">
        <f t="shared" si="0"/>
        <v>150</v>
      </c>
      <c r="AJ64" s="237">
        <v>0</v>
      </c>
      <c r="AK64" s="210" t="e">
        <f t="shared" si="1"/>
        <v>#DIV/0!</v>
      </c>
      <c r="AL64" s="110" t="s">
        <v>216</v>
      </c>
    </row>
    <row r="65" spans="1:38" ht="14.25" customHeight="1" x14ac:dyDescent="0.2">
      <c r="A65" s="182">
        <v>53</v>
      </c>
      <c r="B65" s="182" t="s">
        <v>240</v>
      </c>
      <c r="C65" s="34" t="s">
        <v>185</v>
      </c>
      <c r="D65" s="143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>
        <f>13*6</f>
        <v>78</v>
      </c>
      <c r="T65" s="144"/>
      <c r="U65" s="144"/>
      <c r="V65" s="144"/>
      <c r="W65" s="144"/>
      <c r="X65" s="144">
        <f>6*12</f>
        <v>72</v>
      </c>
      <c r="Y65" s="142"/>
      <c r="Z65" s="144"/>
      <c r="AA65" s="142"/>
      <c r="AB65" s="144"/>
      <c r="AC65" s="144"/>
      <c r="AD65" s="144"/>
      <c r="AE65" s="144"/>
      <c r="AF65" s="144"/>
      <c r="AG65" s="144"/>
      <c r="AH65" s="183"/>
      <c r="AI65" s="202">
        <f t="shared" si="0"/>
        <v>150</v>
      </c>
      <c r="AJ65" s="237"/>
      <c r="AK65" s="210" t="e">
        <f t="shared" si="1"/>
        <v>#DIV/0!</v>
      </c>
      <c r="AL65" s="110" t="s">
        <v>216</v>
      </c>
    </row>
    <row r="66" spans="1:38" ht="14.25" customHeight="1" x14ac:dyDescent="0.2">
      <c r="A66" s="182">
        <v>54</v>
      </c>
      <c r="B66" s="182" t="s">
        <v>240</v>
      </c>
      <c r="C66" s="34" t="s">
        <v>187</v>
      </c>
      <c r="D66" s="143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>
        <f>3*6</f>
        <v>18</v>
      </c>
      <c r="T66" s="144"/>
      <c r="U66" s="144">
        <f>12*6</f>
        <v>72</v>
      </c>
      <c r="V66" s="144"/>
      <c r="W66" s="144"/>
      <c r="X66" s="144">
        <f>5*12</f>
        <v>60</v>
      </c>
      <c r="Y66" s="142"/>
      <c r="Z66" s="144"/>
      <c r="AA66" s="142"/>
      <c r="AB66" s="144"/>
      <c r="AC66" s="142"/>
      <c r="AD66" s="142"/>
      <c r="AE66" s="142"/>
      <c r="AF66" s="142"/>
      <c r="AG66" s="142"/>
      <c r="AH66" s="184"/>
      <c r="AI66" s="202">
        <f t="shared" si="0"/>
        <v>150</v>
      </c>
      <c r="AJ66" s="237"/>
      <c r="AK66" s="210" t="e">
        <f t="shared" si="1"/>
        <v>#DIV/0!</v>
      </c>
      <c r="AL66" s="110" t="s">
        <v>216</v>
      </c>
    </row>
    <row r="67" spans="1:38" ht="14.25" customHeight="1" x14ac:dyDescent="0.2">
      <c r="A67" s="229">
        <v>55</v>
      </c>
      <c r="B67" s="231" t="s">
        <v>398</v>
      </c>
      <c r="C67" s="34" t="s">
        <v>154</v>
      </c>
      <c r="D67" s="143"/>
      <c r="E67" s="144"/>
      <c r="F67" s="144"/>
      <c r="G67" s="144">
        <v>92</v>
      </c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2"/>
      <c r="Z67" s="144"/>
      <c r="AA67" s="142"/>
      <c r="AB67" s="144"/>
      <c r="AC67" s="144"/>
      <c r="AD67" s="144"/>
      <c r="AE67" s="144"/>
      <c r="AF67" s="144"/>
      <c r="AG67" s="144">
        <f>46</f>
        <v>46</v>
      </c>
      <c r="AH67" s="183">
        <f>2*6</f>
        <v>12</v>
      </c>
      <c r="AI67" s="202">
        <f t="shared" si="0"/>
        <v>150</v>
      </c>
      <c r="AJ67" s="237">
        <v>83</v>
      </c>
      <c r="AK67" s="210" t="e">
        <f t="shared" si="1"/>
        <v>#DIV/0!</v>
      </c>
      <c r="AL67" s="110" t="s">
        <v>216</v>
      </c>
    </row>
    <row r="68" spans="1:38" ht="14.25" customHeight="1" x14ac:dyDescent="0.2">
      <c r="A68" s="182">
        <v>56</v>
      </c>
      <c r="B68" s="231" t="s">
        <v>301</v>
      </c>
      <c r="C68" s="34" t="s">
        <v>178</v>
      </c>
      <c r="D68" s="143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>
        <f>9*6</f>
        <v>54</v>
      </c>
      <c r="V68" s="144"/>
      <c r="W68" s="144">
        <f>2*12</f>
        <v>24</v>
      </c>
      <c r="X68" s="144">
        <f>6*12</f>
        <v>72</v>
      </c>
      <c r="Y68" s="144"/>
      <c r="Z68" s="144"/>
      <c r="AA68" s="144"/>
      <c r="AB68" s="144"/>
      <c r="AC68" s="144"/>
      <c r="AD68" s="144"/>
      <c r="AE68" s="144"/>
      <c r="AF68" s="144"/>
      <c r="AG68" s="144"/>
      <c r="AH68" s="183"/>
      <c r="AI68" s="202">
        <f t="shared" si="0"/>
        <v>150</v>
      </c>
      <c r="AJ68" s="237">
        <v>0</v>
      </c>
      <c r="AK68" s="210" t="e">
        <f t="shared" si="1"/>
        <v>#DIV/0!</v>
      </c>
      <c r="AL68" s="110" t="s">
        <v>216</v>
      </c>
    </row>
    <row r="69" spans="1:38" ht="14.25" customHeight="1" x14ac:dyDescent="0.2">
      <c r="A69" s="182">
        <v>57</v>
      </c>
      <c r="B69" s="231" t="s">
        <v>270</v>
      </c>
      <c r="C69" s="34" t="s">
        <v>188</v>
      </c>
      <c r="D69" s="418" t="s">
        <v>302</v>
      </c>
      <c r="E69" s="419"/>
      <c r="F69" s="419"/>
      <c r="G69" s="419"/>
      <c r="H69" s="419"/>
      <c r="I69" s="419"/>
      <c r="J69" s="419"/>
      <c r="K69" s="419"/>
      <c r="L69" s="419"/>
      <c r="M69" s="419"/>
      <c r="N69" s="419"/>
      <c r="O69" s="419"/>
      <c r="P69" s="419"/>
      <c r="Q69" s="419"/>
      <c r="R69" s="419"/>
      <c r="S69" s="419"/>
      <c r="T69" s="419"/>
      <c r="U69" s="419"/>
      <c r="V69" s="419"/>
      <c r="W69" s="419"/>
      <c r="X69" s="419"/>
      <c r="Y69" s="419"/>
      <c r="Z69" s="419"/>
      <c r="AA69" s="419"/>
      <c r="AB69" s="419"/>
      <c r="AC69" s="419"/>
      <c r="AD69" s="419"/>
      <c r="AE69" s="419"/>
      <c r="AF69" s="419"/>
      <c r="AG69" s="419"/>
      <c r="AH69" s="420"/>
      <c r="AI69" s="202">
        <f>SUM(D69:AH69)</f>
        <v>0</v>
      </c>
      <c r="AJ69" s="237"/>
      <c r="AK69" s="210" t="e">
        <f>+AJ69/#REF!</f>
        <v>#REF!</v>
      </c>
      <c r="AL69" s="110" t="s">
        <v>216</v>
      </c>
    </row>
    <row r="70" spans="1:38" ht="14.25" customHeight="1" x14ac:dyDescent="0.2">
      <c r="A70" s="229">
        <v>58</v>
      </c>
      <c r="B70" s="231" t="s">
        <v>241</v>
      </c>
      <c r="C70" s="34" t="s">
        <v>230</v>
      </c>
      <c r="D70" s="143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>
        <f>11*6</f>
        <v>66</v>
      </c>
      <c r="T70" s="144"/>
      <c r="U70" s="144"/>
      <c r="V70" s="144"/>
      <c r="W70" s="144"/>
      <c r="X70" s="144">
        <f>7*12</f>
        <v>84</v>
      </c>
      <c r="Y70" s="144"/>
      <c r="Z70" s="144"/>
      <c r="AA70" s="144"/>
      <c r="AB70" s="144"/>
      <c r="AC70" s="144"/>
      <c r="AD70" s="144"/>
      <c r="AE70" s="144"/>
      <c r="AF70" s="144"/>
      <c r="AG70" s="144"/>
      <c r="AH70" s="183"/>
      <c r="AI70" s="202">
        <f t="shared" si="0"/>
        <v>150</v>
      </c>
      <c r="AJ70" s="237">
        <v>1</v>
      </c>
      <c r="AK70" s="210" t="e">
        <f t="shared" si="1"/>
        <v>#DIV/0!</v>
      </c>
      <c r="AL70" s="110" t="s">
        <v>216</v>
      </c>
    </row>
    <row r="71" spans="1:38" ht="14.25" customHeight="1" x14ac:dyDescent="0.2">
      <c r="A71" s="182">
        <v>59</v>
      </c>
      <c r="B71" s="182" t="s">
        <v>241</v>
      </c>
      <c r="C71" s="34" t="s">
        <v>234</v>
      </c>
      <c r="D71" s="143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>
        <f>15*6</f>
        <v>90</v>
      </c>
      <c r="V71" s="144"/>
      <c r="W71" s="144"/>
      <c r="X71" s="144">
        <f>5*12</f>
        <v>60</v>
      </c>
      <c r="Y71" s="144"/>
      <c r="Z71" s="144"/>
      <c r="AA71" s="144"/>
      <c r="AB71" s="144"/>
      <c r="AC71" s="144"/>
      <c r="AD71" s="144"/>
      <c r="AE71" s="144"/>
      <c r="AF71" s="144"/>
      <c r="AG71" s="144"/>
      <c r="AH71" s="183"/>
      <c r="AI71" s="202">
        <f t="shared" si="0"/>
        <v>150</v>
      </c>
      <c r="AJ71" s="237"/>
      <c r="AK71" s="210" t="e">
        <f t="shared" si="1"/>
        <v>#DIV/0!</v>
      </c>
      <c r="AL71" s="110" t="s">
        <v>216</v>
      </c>
    </row>
    <row r="72" spans="1:38" ht="14.25" customHeight="1" x14ac:dyDescent="0.2">
      <c r="A72" s="182">
        <v>60</v>
      </c>
      <c r="B72" s="231" t="s">
        <v>241</v>
      </c>
      <c r="C72" s="34" t="s">
        <v>233</v>
      </c>
      <c r="D72" s="143">
        <f>4*4</f>
        <v>16</v>
      </c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>
        <f>3*6</f>
        <v>18</v>
      </c>
      <c r="T72" s="144"/>
      <c r="U72" s="144">
        <f>10*6</f>
        <v>60</v>
      </c>
      <c r="V72" s="144"/>
      <c r="W72" s="144"/>
      <c r="X72" s="144">
        <f>4*12</f>
        <v>48</v>
      </c>
      <c r="Y72" s="144"/>
      <c r="Z72" s="144"/>
      <c r="AA72" s="144"/>
      <c r="AB72" s="144"/>
      <c r="AC72" s="144"/>
      <c r="AD72" s="144"/>
      <c r="AE72" s="144"/>
      <c r="AF72" s="144"/>
      <c r="AG72" s="144">
        <f>8</f>
        <v>8</v>
      </c>
      <c r="AH72" s="183"/>
      <c r="AI72" s="202">
        <f t="shared" si="0"/>
        <v>150</v>
      </c>
      <c r="AJ72" s="237">
        <v>45</v>
      </c>
      <c r="AK72" s="210">
        <f t="shared" si="1"/>
        <v>2.8125</v>
      </c>
      <c r="AL72" s="110" t="s">
        <v>216</v>
      </c>
    </row>
    <row r="73" spans="1:38" ht="14.25" customHeight="1" x14ac:dyDescent="0.2">
      <c r="A73" s="229">
        <v>61</v>
      </c>
      <c r="B73" s="231" t="s">
        <v>241</v>
      </c>
      <c r="C73" s="34" t="s">
        <v>229</v>
      </c>
      <c r="D73" s="143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>
        <f>9*6</f>
        <v>54</v>
      </c>
      <c r="T73" s="144"/>
      <c r="U73" s="144"/>
      <c r="V73" s="144"/>
      <c r="W73" s="144"/>
      <c r="X73" s="144">
        <f>8*12</f>
        <v>96</v>
      </c>
      <c r="Y73" s="144"/>
      <c r="Z73" s="144"/>
      <c r="AA73" s="144"/>
      <c r="AB73" s="144"/>
      <c r="AC73" s="144"/>
      <c r="AD73" s="144"/>
      <c r="AE73" s="144"/>
      <c r="AF73" s="144"/>
      <c r="AG73" s="144"/>
      <c r="AH73" s="183"/>
      <c r="AI73" s="202">
        <f t="shared" si="0"/>
        <v>150</v>
      </c>
      <c r="AJ73" s="237">
        <v>1</v>
      </c>
      <c r="AK73" s="210" t="e">
        <f t="shared" si="1"/>
        <v>#DIV/0!</v>
      </c>
      <c r="AL73" s="110" t="s">
        <v>216</v>
      </c>
    </row>
    <row r="74" spans="1:38" ht="14.25" customHeight="1" x14ac:dyDescent="0.2">
      <c r="A74" s="182">
        <v>62</v>
      </c>
      <c r="B74" s="182" t="s">
        <v>241</v>
      </c>
      <c r="C74" s="34" t="s">
        <v>228</v>
      </c>
      <c r="D74" s="143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>
        <v>66</v>
      </c>
      <c r="S74" s="144"/>
      <c r="T74" s="144">
        <f>4*6</f>
        <v>24</v>
      </c>
      <c r="U74" s="144"/>
      <c r="V74" s="144"/>
      <c r="W74" s="144">
        <f>1*12</f>
        <v>12</v>
      </c>
      <c r="X74" s="144">
        <f>3*12</f>
        <v>36</v>
      </c>
      <c r="Y74" s="144"/>
      <c r="Z74" s="144"/>
      <c r="AA74" s="144"/>
      <c r="AB74" s="144"/>
      <c r="AC74" s="144"/>
      <c r="AD74" s="144"/>
      <c r="AE74" s="144"/>
      <c r="AF74" s="144"/>
      <c r="AG74" s="144">
        <f>12</f>
        <v>12</v>
      </c>
      <c r="AH74" s="183"/>
      <c r="AI74" s="202">
        <f t="shared" si="0"/>
        <v>150</v>
      </c>
      <c r="AJ74" s="237"/>
      <c r="AK74" s="210" t="e">
        <f t="shared" si="1"/>
        <v>#DIV/0!</v>
      </c>
      <c r="AL74" s="110" t="s">
        <v>216</v>
      </c>
    </row>
    <row r="75" spans="1:38" ht="14.25" customHeight="1" x14ac:dyDescent="0.2">
      <c r="A75" s="182">
        <v>63</v>
      </c>
      <c r="B75" s="231" t="s">
        <v>287</v>
      </c>
      <c r="C75" s="34" t="s">
        <v>227</v>
      </c>
      <c r="D75" s="143">
        <f>1*4</f>
        <v>4</v>
      </c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>
        <f>14*6</f>
        <v>84</v>
      </c>
      <c r="V75" s="144"/>
      <c r="W75" s="144"/>
      <c r="X75" s="144">
        <f>5*12</f>
        <v>60</v>
      </c>
      <c r="Y75" s="144"/>
      <c r="Z75" s="144"/>
      <c r="AA75" s="144"/>
      <c r="AB75" s="144"/>
      <c r="AC75" s="144"/>
      <c r="AD75" s="144"/>
      <c r="AE75" s="144"/>
      <c r="AF75" s="144"/>
      <c r="AG75" s="144">
        <f>2</f>
        <v>2</v>
      </c>
      <c r="AH75" s="183"/>
      <c r="AI75" s="202">
        <f t="shared" si="0"/>
        <v>150</v>
      </c>
      <c r="AJ75" s="237">
        <v>4</v>
      </c>
      <c r="AK75" s="210">
        <f t="shared" si="1"/>
        <v>1</v>
      </c>
      <c r="AL75" s="110" t="s">
        <v>216</v>
      </c>
    </row>
    <row r="76" spans="1:38" ht="14.25" customHeight="1" x14ac:dyDescent="0.2">
      <c r="A76" s="229">
        <v>64</v>
      </c>
      <c r="B76" s="231" t="s">
        <v>247</v>
      </c>
      <c r="C76" s="34" t="s">
        <v>264</v>
      </c>
      <c r="D76" s="143">
        <v>52</v>
      </c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>
        <f>2*6</f>
        <v>12</v>
      </c>
      <c r="V76" s="144"/>
      <c r="W76" s="144"/>
      <c r="X76" s="144">
        <f>5*12</f>
        <v>60</v>
      </c>
      <c r="Y76" s="144"/>
      <c r="Z76" s="144"/>
      <c r="AA76" s="144"/>
      <c r="AB76" s="144"/>
      <c r="AC76" s="144"/>
      <c r="AD76" s="144"/>
      <c r="AE76" s="144"/>
      <c r="AF76" s="144"/>
      <c r="AG76" s="144">
        <f>26</f>
        <v>26</v>
      </c>
      <c r="AH76" s="183"/>
      <c r="AI76" s="202">
        <f t="shared" si="0"/>
        <v>150</v>
      </c>
      <c r="AJ76" s="237">
        <v>37</v>
      </c>
      <c r="AK76" s="210">
        <f t="shared" si="1"/>
        <v>0.71153846153846156</v>
      </c>
      <c r="AL76" s="110" t="s">
        <v>216</v>
      </c>
    </row>
    <row r="77" spans="1:38" ht="14.25" customHeight="1" x14ac:dyDescent="0.2">
      <c r="A77" s="182">
        <v>65</v>
      </c>
      <c r="B77" s="231" t="s">
        <v>242</v>
      </c>
      <c r="C77" s="34" t="s">
        <v>251</v>
      </c>
      <c r="D77" s="143">
        <f>3*4</f>
        <v>12</v>
      </c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>
        <f>7*12</f>
        <v>84</v>
      </c>
      <c r="X77" s="144">
        <f>4*12</f>
        <v>48</v>
      </c>
      <c r="Y77" s="144"/>
      <c r="Z77" s="144"/>
      <c r="AA77" s="144"/>
      <c r="AB77" s="144"/>
      <c r="AC77" s="144"/>
      <c r="AD77" s="144"/>
      <c r="AE77" s="144"/>
      <c r="AF77" s="144"/>
      <c r="AG77" s="144">
        <f>6</f>
        <v>6</v>
      </c>
      <c r="AH77" s="183"/>
      <c r="AI77" s="202">
        <f t="shared" ref="AI77:AI173" si="3">SUM(D77:AH77)</f>
        <v>150</v>
      </c>
      <c r="AJ77" s="237">
        <v>45</v>
      </c>
      <c r="AK77" s="210">
        <f t="shared" ref="AK77:AK173" si="4">+AJ77/D77</f>
        <v>3.75</v>
      </c>
      <c r="AL77" s="110" t="s">
        <v>216</v>
      </c>
    </row>
    <row r="78" spans="1:38" ht="14.25" customHeight="1" x14ac:dyDescent="0.2">
      <c r="A78" s="182">
        <v>66</v>
      </c>
      <c r="B78" s="231" t="s">
        <v>252</v>
      </c>
      <c r="C78" s="34" t="s">
        <v>253</v>
      </c>
      <c r="D78" s="143">
        <v>92</v>
      </c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>
        <f>46</f>
        <v>46</v>
      </c>
      <c r="AH78" s="183">
        <f>2*6</f>
        <v>12</v>
      </c>
      <c r="AI78" s="202">
        <f t="shared" si="3"/>
        <v>150</v>
      </c>
      <c r="AJ78" s="237">
        <v>32</v>
      </c>
      <c r="AK78" s="210">
        <f t="shared" si="4"/>
        <v>0.34782608695652173</v>
      </c>
      <c r="AL78" s="110" t="s">
        <v>216</v>
      </c>
    </row>
    <row r="79" spans="1:38" ht="14.25" customHeight="1" x14ac:dyDescent="0.2">
      <c r="A79" s="229">
        <v>67</v>
      </c>
      <c r="B79" s="231" t="s">
        <v>287</v>
      </c>
      <c r="C79" s="34" t="s">
        <v>262</v>
      </c>
      <c r="D79" s="143">
        <f>2*4</f>
        <v>8</v>
      </c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>
        <f>13*6</f>
        <v>78</v>
      </c>
      <c r="V79" s="144"/>
      <c r="W79" s="144"/>
      <c r="X79" s="144">
        <f>5*12</f>
        <v>60</v>
      </c>
      <c r="Y79" s="144"/>
      <c r="Z79" s="144"/>
      <c r="AA79" s="144"/>
      <c r="AB79" s="144"/>
      <c r="AC79" s="144"/>
      <c r="AD79" s="144"/>
      <c r="AE79" s="144"/>
      <c r="AF79" s="144"/>
      <c r="AG79" s="144">
        <f>4</f>
        <v>4</v>
      </c>
      <c r="AH79" s="183"/>
      <c r="AI79" s="202">
        <f t="shared" si="3"/>
        <v>150</v>
      </c>
      <c r="AJ79" s="237">
        <v>6</v>
      </c>
      <c r="AK79" s="210">
        <f t="shared" si="4"/>
        <v>0.75</v>
      </c>
      <c r="AL79" s="110" t="s">
        <v>216</v>
      </c>
    </row>
    <row r="80" spans="1:38" ht="14.25" customHeight="1" x14ac:dyDescent="0.2">
      <c r="A80" s="182">
        <v>68</v>
      </c>
      <c r="B80" s="182" t="s">
        <v>287</v>
      </c>
      <c r="C80" s="34" t="s">
        <v>266</v>
      </c>
      <c r="D80" s="143">
        <f>1*4</f>
        <v>4</v>
      </c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>
        <f>14*6</f>
        <v>84</v>
      </c>
      <c r="V80" s="144"/>
      <c r="W80" s="144"/>
      <c r="X80" s="144">
        <f>5*12</f>
        <v>60</v>
      </c>
      <c r="Y80" s="144"/>
      <c r="Z80" s="144"/>
      <c r="AA80" s="144"/>
      <c r="AB80" s="144"/>
      <c r="AC80" s="144"/>
      <c r="AD80" s="144"/>
      <c r="AE80" s="144"/>
      <c r="AF80" s="144"/>
      <c r="AG80" s="144">
        <f>2</f>
        <v>2</v>
      </c>
      <c r="AH80" s="183"/>
      <c r="AI80" s="202">
        <f t="shared" si="3"/>
        <v>150</v>
      </c>
      <c r="AJ80" s="237"/>
      <c r="AK80" s="210">
        <f t="shared" si="4"/>
        <v>0</v>
      </c>
      <c r="AL80" s="110" t="s">
        <v>216</v>
      </c>
    </row>
    <row r="81" spans="1:38" ht="14.25" customHeight="1" x14ac:dyDescent="0.2">
      <c r="A81" s="182">
        <v>69</v>
      </c>
      <c r="B81" s="182" t="s">
        <v>241</v>
      </c>
      <c r="C81" s="34" t="s">
        <v>267</v>
      </c>
      <c r="D81" s="143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>
        <f>9*6</f>
        <v>54</v>
      </c>
      <c r="T81" s="144"/>
      <c r="U81" s="144"/>
      <c r="V81" s="144"/>
      <c r="W81" s="144">
        <f>2*12</f>
        <v>24</v>
      </c>
      <c r="X81" s="144">
        <f>6*12</f>
        <v>72</v>
      </c>
      <c r="Y81" s="144"/>
      <c r="Z81" s="144"/>
      <c r="AA81" s="144"/>
      <c r="AB81" s="144"/>
      <c r="AC81" s="144"/>
      <c r="AD81" s="144"/>
      <c r="AE81" s="144"/>
      <c r="AF81" s="144"/>
      <c r="AG81" s="144"/>
      <c r="AH81" s="183"/>
      <c r="AI81" s="202">
        <f t="shared" si="3"/>
        <v>150</v>
      </c>
      <c r="AJ81" s="237"/>
      <c r="AK81" s="210" t="e">
        <f t="shared" si="4"/>
        <v>#DIV/0!</v>
      </c>
      <c r="AL81" s="110" t="s">
        <v>216</v>
      </c>
    </row>
    <row r="82" spans="1:38" ht="14.25" customHeight="1" x14ac:dyDescent="0.2">
      <c r="A82" s="229">
        <v>70</v>
      </c>
      <c r="B82" s="231" t="s">
        <v>241</v>
      </c>
      <c r="C82" s="34" t="s">
        <v>263</v>
      </c>
      <c r="D82" s="143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>
        <f>13*6</f>
        <v>78</v>
      </c>
      <c r="T82" s="144"/>
      <c r="U82" s="144">
        <f>7*6</f>
        <v>42</v>
      </c>
      <c r="V82" s="144"/>
      <c r="W82" s="144"/>
      <c r="X82" s="144">
        <f>2*12</f>
        <v>24</v>
      </c>
      <c r="Y82" s="144"/>
      <c r="Z82" s="144"/>
      <c r="AA82" s="144"/>
      <c r="AB82" s="144"/>
      <c r="AC82" s="144"/>
      <c r="AD82" s="144"/>
      <c r="AE82" s="144"/>
      <c r="AF82" s="144">
        <f>1*6</f>
        <v>6</v>
      </c>
      <c r="AG82" s="144"/>
      <c r="AH82" s="183"/>
      <c r="AI82" s="202">
        <f t="shared" si="3"/>
        <v>150</v>
      </c>
      <c r="AJ82" s="237">
        <v>2</v>
      </c>
      <c r="AK82" s="210" t="e">
        <f t="shared" si="4"/>
        <v>#DIV/0!</v>
      </c>
      <c r="AL82" s="110" t="s">
        <v>216</v>
      </c>
    </row>
    <row r="83" spans="1:38" ht="14.25" customHeight="1" x14ac:dyDescent="0.2">
      <c r="A83" s="182">
        <v>71</v>
      </c>
      <c r="B83" s="182" t="s">
        <v>241</v>
      </c>
      <c r="C83" s="34" t="s">
        <v>268</v>
      </c>
      <c r="D83" s="143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f>10*6</f>
        <v>60</v>
      </c>
      <c r="T83" s="144"/>
      <c r="U83" s="144">
        <f>3*6</f>
        <v>18</v>
      </c>
      <c r="V83" s="144"/>
      <c r="W83" s="144"/>
      <c r="X83" s="144">
        <f>6*12</f>
        <v>72</v>
      </c>
      <c r="Y83" s="144"/>
      <c r="Z83" s="144"/>
      <c r="AA83" s="144"/>
      <c r="AB83" s="144"/>
      <c r="AC83" s="144"/>
      <c r="AD83" s="144"/>
      <c r="AE83" s="144"/>
      <c r="AF83" s="144"/>
      <c r="AG83" s="144"/>
      <c r="AH83" s="183"/>
      <c r="AI83" s="202">
        <f t="shared" si="3"/>
        <v>150</v>
      </c>
      <c r="AJ83" s="237"/>
      <c r="AK83" s="210" t="e">
        <f t="shared" si="4"/>
        <v>#DIV/0!</v>
      </c>
      <c r="AL83" s="110" t="s">
        <v>216</v>
      </c>
    </row>
    <row r="84" spans="1:38" ht="14.25" customHeight="1" x14ac:dyDescent="0.2">
      <c r="A84" s="182">
        <v>72</v>
      </c>
      <c r="B84" s="182" t="s">
        <v>256</v>
      </c>
      <c r="C84" s="34" t="s">
        <v>273</v>
      </c>
      <c r="D84" s="143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f>13*6</f>
        <v>78</v>
      </c>
      <c r="T84" s="144"/>
      <c r="U84" s="144"/>
      <c r="V84" s="144"/>
      <c r="W84" s="144"/>
      <c r="X84" s="144">
        <f>6*12</f>
        <v>72</v>
      </c>
      <c r="Y84" s="144"/>
      <c r="Z84" s="144"/>
      <c r="AA84" s="144"/>
      <c r="AB84" s="144"/>
      <c r="AC84" s="144"/>
      <c r="AD84" s="144"/>
      <c r="AE84" s="144"/>
      <c r="AF84" s="144"/>
      <c r="AG84" s="144"/>
      <c r="AH84" s="183"/>
      <c r="AI84" s="202">
        <f t="shared" si="3"/>
        <v>150</v>
      </c>
      <c r="AJ84" s="237"/>
      <c r="AK84" s="210" t="e">
        <f t="shared" si="4"/>
        <v>#DIV/0!</v>
      </c>
      <c r="AL84" s="110" t="s">
        <v>216</v>
      </c>
    </row>
    <row r="85" spans="1:38" ht="14.25" customHeight="1" x14ac:dyDescent="0.2">
      <c r="A85" s="229">
        <v>73</v>
      </c>
      <c r="B85" s="182" t="s">
        <v>239</v>
      </c>
      <c r="C85" s="34" t="s">
        <v>265</v>
      </c>
      <c r="D85" s="143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>
        <f>12*6</f>
        <v>72</v>
      </c>
      <c r="T85" s="144"/>
      <c r="U85" s="144">
        <f>1*6</f>
        <v>6</v>
      </c>
      <c r="V85" s="144"/>
      <c r="W85" s="144"/>
      <c r="X85" s="144">
        <f>6*12</f>
        <v>72</v>
      </c>
      <c r="Y85" s="144"/>
      <c r="Z85" s="144"/>
      <c r="AA85" s="144"/>
      <c r="AB85" s="144"/>
      <c r="AC85" s="144"/>
      <c r="AD85" s="144"/>
      <c r="AE85" s="144"/>
      <c r="AF85" s="144"/>
      <c r="AG85" s="144"/>
      <c r="AH85" s="183"/>
      <c r="AI85" s="202">
        <f t="shared" si="3"/>
        <v>150</v>
      </c>
      <c r="AJ85" s="237"/>
      <c r="AK85" s="210" t="e">
        <f t="shared" si="4"/>
        <v>#DIV/0!</v>
      </c>
      <c r="AL85" s="110" t="s">
        <v>216</v>
      </c>
    </row>
    <row r="86" spans="1:38" ht="14.25" customHeight="1" x14ac:dyDescent="0.2">
      <c r="A86" s="182">
        <v>74</v>
      </c>
      <c r="B86" s="182" t="s">
        <v>242</v>
      </c>
      <c r="C86" s="34" t="s">
        <v>254</v>
      </c>
      <c r="D86" s="143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>
        <f>13*6</f>
        <v>78</v>
      </c>
      <c r="T86" s="144"/>
      <c r="U86" s="144"/>
      <c r="V86" s="144"/>
      <c r="W86" s="144"/>
      <c r="X86" s="144">
        <f>6*12</f>
        <v>72</v>
      </c>
      <c r="Y86" s="144"/>
      <c r="Z86" s="144"/>
      <c r="AA86" s="144"/>
      <c r="AB86" s="144"/>
      <c r="AC86" s="144"/>
      <c r="AD86" s="144"/>
      <c r="AE86" s="144"/>
      <c r="AF86" s="144"/>
      <c r="AG86" s="144"/>
      <c r="AH86" s="183"/>
      <c r="AI86" s="202">
        <f t="shared" si="3"/>
        <v>150</v>
      </c>
      <c r="AJ86" s="237">
        <v>0</v>
      </c>
      <c r="AK86" s="210" t="e">
        <f t="shared" si="4"/>
        <v>#DIV/0!</v>
      </c>
      <c r="AL86" s="110" t="s">
        <v>216</v>
      </c>
    </row>
    <row r="87" spans="1:38" ht="14.25" customHeight="1" x14ac:dyDescent="0.2">
      <c r="A87" s="182">
        <v>75</v>
      </c>
      <c r="B87" s="231" t="s">
        <v>241</v>
      </c>
      <c r="C87" s="34" t="s">
        <v>269</v>
      </c>
      <c r="D87" s="143">
        <f>15*4</f>
        <v>60</v>
      </c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>
        <f>5*6</f>
        <v>30</v>
      </c>
      <c r="T87" s="144"/>
      <c r="U87" s="144">
        <f>5*6</f>
        <v>30</v>
      </c>
      <c r="V87" s="144"/>
      <c r="W87" s="144"/>
      <c r="X87" s="144">
        <f>1*12</f>
        <v>12</v>
      </c>
      <c r="Y87" s="144"/>
      <c r="Z87" s="144"/>
      <c r="AA87" s="144"/>
      <c r="AB87" s="144"/>
      <c r="AC87" s="144"/>
      <c r="AD87" s="144"/>
      <c r="AE87" s="144"/>
      <c r="AF87" s="144"/>
      <c r="AG87" s="144">
        <f>18</f>
        <v>18</v>
      </c>
      <c r="AH87" s="183"/>
      <c r="AI87" s="202">
        <f t="shared" si="3"/>
        <v>150</v>
      </c>
      <c r="AJ87" s="237">
        <v>137</v>
      </c>
      <c r="AK87" s="210">
        <f t="shared" si="4"/>
        <v>2.2833333333333332</v>
      </c>
      <c r="AL87" s="110" t="s">
        <v>216</v>
      </c>
    </row>
    <row r="88" spans="1:38" ht="14.25" customHeight="1" x14ac:dyDescent="0.2">
      <c r="A88" s="229">
        <v>76</v>
      </c>
      <c r="B88" s="231" t="s">
        <v>244</v>
      </c>
      <c r="C88" s="34" t="s">
        <v>274</v>
      </c>
      <c r="D88" s="143">
        <v>32</v>
      </c>
      <c r="E88" s="144"/>
      <c r="F88" s="144"/>
      <c r="G88" s="144">
        <v>60</v>
      </c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>
        <f>46</f>
        <v>46</v>
      </c>
      <c r="AH88" s="183">
        <f>2*6</f>
        <v>12</v>
      </c>
      <c r="AI88" s="202">
        <f t="shared" si="3"/>
        <v>150</v>
      </c>
      <c r="AJ88" s="237">
        <v>93</v>
      </c>
      <c r="AK88" s="210">
        <f t="shared" si="4"/>
        <v>2.90625</v>
      </c>
      <c r="AL88" s="110" t="s">
        <v>216</v>
      </c>
    </row>
    <row r="89" spans="1:38" ht="14.25" customHeight="1" x14ac:dyDescent="0.2">
      <c r="A89" s="182">
        <v>77</v>
      </c>
      <c r="B89" s="231" t="s">
        <v>306</v>
      </c>
      <c r="C89" s="34" t="s">
        <v>275</v>
      </c>
      <c r="D89" s="143">
        <f>23*4</f>
        <v>92</v>
      </c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>
        <f>46</f>
        <v>46</v>
      </c>
      <c r="AH89" s="183">
        <f>2*6</f>
        <v>12</v>
      </c>
      <c r="AI89" s="202">
        <f t="shared" si="3"/>
        <v>150</v>
      </c>
      <c r="AJ89" s="237">
        <v>190</v>
      </c>
      <c r="AK89" s="210">
        <f t="shared" si="4"/>
        <v>2.0652173913043477</v>
      </c>
      <c r="AL89" s="110" t="s">
        <v>216</v>
      </c>
    </row>
    <row r="90" spans="1:38" ht="14.25" customHeight="1" x14ac:dyDescent="0.2">
      <c r="A90" s="182">
        <v>78</v>
      </c>
      <c r="B90" s="182" t="s">
        <v>239</v>
      </c>
      <c r="C90" s="34" t="s">
        <v>282</v>
      </c>
      <c r="D90" s="143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>
        <f>13*6</f>
        <v>78</v>
      </c>
      <c r="T90" s="144"/>
      <c r="U90" s="144"/>
      <c r="V90" s="144"/>
      <c r="W90" s="144"/>
      <c r="X90" s="144">
        <f>6*12</f>
        <v>72</v>
      </c>
      <c r="Y90" s="144"/>
      <c r="Z90" s="144"/>
      <c r="AA90" s="144"/>
      <c r="AB90" s="144"/>
      <c r="AC90" s="144"/>
      <c r="AD90" s="144"/>
      <c r="AE90" s="144"/>
      <c r="AF90" s="144"/>
      <c r="AG90" s="144"/>
      <c r="AH90" s="183"/>
      <c r="AI90" s="202">
        <f t="shared" si="3"/>
        <v>150</v>
      </c>
      <c r="AJ90" s="237"/>
      <c r="AK90" s="210" t="e">
        <f t="shared" si="4"/>
        <v>#DIV/0!</v>
      </c>
      <c r="AL90" s="110" t="s">
        <v>216</v>
      </c>
    </row>
    <row r="91" spans="1:38" ht="14.25" customHeight="1" x14ac:dyDescent="0.2">
      <c r="A91" s="229">
        <v>79</v>
      </c>
      <c r="B91" s="231" t="s">
        <v>247</v>
      </c>
      <c r="C91" s="34" t="s">
        <v>276</v>
      </c>
      <c r="D91" s="143">
        <v>40</v>
      </c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>
        <f>5*6</f>
        <v>30</v>
      </c>
      <c r="V91" s="144"/>
      <c r="W91" s="144"/>
      <c r="X91" s="144">
        <f>5*12</f>
        <v>60</v>
      </c>
      <c r="Y91" s="144"/>
      <c r="Z91" s="144"/>
      <c r="AA91" s="144"/>
      <c r="AB91" s="144"/>
      <c r="AC91" s="144"/>
      <c r="AD91" s="144"/>
      <c r="AE91" s="144"/>
      <c r="AF91" s="144"/>
      <c r="AG91" s="144">
        <f>20</f>
        <v>20</v>
      </c>
      <c r="AH91" s="183"/>
      <c r="AI91" s="202">
        <f t="shared" si="3"/>
        <v>150</v>
      </c>
      <c r="AJ91" s="237">
        <v>26</v>
      </c>
      <c r="AK91" s="210">
        <f t="shared" si="4"/>
        <v>0.65</v>
      </c>
      <c r="AL91" s="110" t="s">
        <v>216</v>
      </c>
    </row>
    <row r="92" spans="1:38" ht="14.25" customHeight="1" x14ac:dyDescent="0.2">
      <c r="A92" s="182">
        <v>80</v>
      </c>
      <c r="B92" s="182" t="s">
        <v>239</v>
      </c>
      <c r="C92" s="34" t="s">
        <v>308</v>
      </c>
      <c r="D92" s="143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f>13*6</f>
        <v>78</v>
      </c>
      <c r="T92" s="144"/>
      <c r="U92" s="144"/>
      <c r="V92" s="144"/>
      <c r="W92" s="144"/>
      <c r="X92" s="144">
        <f>6*12</f>
        <v>72</v>
      </c>
      <c r="Y92" s="144"/>
      <c r="Z92" s="144"/>
      <c r="AA92" s="144"/>
      <c r="AB92" s="144"/>
      <c r="AC92" s="144"/>
      <c r="AD92" s="144"/>
      <c r="AE92" s="144"/>
      <c r="AF92" s="144"/>
      <c r="AG92" s="144"/>
      <c r="AH92" s="183"/>
      <c r="AI92" s="202">
        <f t="shared" si="3"/>
        <v>150</v>
      </c>
      <c r="AJ92" s="237"/>
      <c r="AK92" s="210" t="e">
        <f t="shared" si="4"/>
        <v>#DIV/0!</v>
      </c>
      <c r="AL92" s="110" t="s">
        <v>216</v>
      </c>
    </row>
    <row r="93" spans="1:38" ht="14.25" customHeight="1" x14ac:dyDescent="0.2">
      <c r="A93" s="182">
        <v>81</v>
      </c>
      <c r="B93" s="231" t="s">
        <v>242</v>
      </c>
      <c r="C93" s="34" t="s">
        <v>309</v>
      </c>
      <c r="D93" s="143">
        <f>2*4</f>
        <v>8</v>
      </c>
      <c r="E93" s="144"/>
      <c r="F93" s="144"/>
      <c r="G93" s="144">
        <f>3*4</f>
        <v>12</v>
      </c>
      <c r="H93" s="144"/>
      <c r="I93" s="144"/>
      <c r="J93" s="144">
        <f>2*4</f>
        <v>8</v>
      </c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>
        <f>5*12</f>
        <v>60</v>
      </c>
      <c r="X93" s="144">
        <f>4*12</f>
        <v>48</v>
      </c>
      <c r="Y93" s="144"/>
      <c r="Z93" s="144"/>
      <c r="AA93" s="144"/>
      <c r="AB93" s="144"/>
      <c r="AC93" s="144"/>
      <c r="AD93" s="144"/>
      <c r="AE93" s="144"/>
      <c r="AF93" s="144"/>
      <c r="AG93" s="144">
        <f>14</f>
        <v>14</v>
      </c>
      <c r="AH93" s="183"/>
      <c r="AI93" s="202">
        <f t="shared" si="3"/>
        <v>150</v>
      </c>
      <c r="AJ93" s="237">
        <v>59</v>
      </c>
      <c r="AK93" s="210">
        <f t="shared" si="4"/>
        <v>7.375</v>
      </c>
      <c r="AL93" s="110" t="s">
        <v>216</v>
      </c>
    </row>
    <row r="94" spans="1:38" ht="14.25" customHeight="1" x14ac:dyDescent="0.2">
      <c r="A94" s="229">
        <v>82</v>
      </c>
      <c r="B94" s="231" t="s">
        <v>241</v>
      </c>
      <c r="C94" s="34" t="s">
        <v>310</v>
      </c>
      <c r="D94" s="143">
        <v>30</v>
      </c>
      <c r="E94" s="144"/>
      <c r="F94" s="144"/>
      <c r="G94" s="144">
        <v>18</v>
      </c>
      <c r="H94" s="144"/>
      <c r="I94" s="144"/>
      <c r="J94" s="144"/>
      <c r="K94" s="144"/>
      <c r="L94" s="144">
        <f>2*4</f>
        <v>8</v>
      </c>
      <c r="M94" s="144"/>
      <c r="N94" s="144"/>
      <c r="O94" s="144"/>
      <c r="P94" s="144"/>
      <c r="Q94" s="144"/>
      <c r="R94" s="144"/>
      <c r="S94" s="144">
        <f>1*6</f>
        <v>6</v>
      </c>
      <c r="T94" s="144"/>
      <c r="U94" s="144">
        <f>5*6</f>
        <v>30</v>
      </c>
      <c r="V94" s="144"/>
      <c r="W94" s="144"/>
      <c r="X94" s="144">
        <f>3*12</f>
        <v>36</v>
      </c>
      <c r="Y94" s="144"/>
      <c r="Z94" s="144"/>
      <c r="AA94" s="144"/>
      <c r="AB94" s="144"/>
      <c r="AC94" s="144"/>
      <c r="AD94" s="144"/>
      <c r="AE94" s="144"/>
      <c r="AF94" s="144"/>
      <c r="AG94" s="144">
        <f>22</f>
        <v>22</v>
      </c>
      <c r="AH94" s="183"/>
      <c r="AI94" s="202">
        <f t="shared" si="3"/>
        <v>150</v>
      </c>
      <c r="AJ94" s="237">
        <v>83</v>
      </c>
      <c r="AK94" s="210">
        <f t="shared" si="4"/>
        <v>2.7666666666666666</v>
      </c>
      <c r="AL94" s="110" t="s">
        <v>216</v>
      </c>
    </row>
    <row r="95" spans="1:38" ht="14.25" customHeight="1" x14ac:dyDescent="0.2">
      <c r="A95" s="182">
        <v>83</v>
      </c>
      <c r="B95" s="231" t="s">
        <v>243</v>
      </c>
      <c r="C95" s="34" t="s">
        <v>313</v>
      </c>
      <c r="D95" s="143">
        <f>19*4</f>
        <v>76</v>
      </c>
      <c r="E95" s="144"/>
      <c r="F95" s="144"/>
      <c r="G95" s="144"/>
      <c r="H95" s="144"/>
      <c r="I95" s="144"/>
      <c r="J95" s="144"/>
      <c r="K95" s="144"/>
      <c r="L95" s="144">
        <f>7*4</f>
        <v>28</v>
      </c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>
        <f>1*12</f>
        <v>12</v>
      </c>
      <c r="Y95" s="144"/>
      <c r="Z95" s="144"/>
      <c r="AA95" s="144"/>
      <c r="AB95" s="144"/>
      <c r="AC95" s="144"/>
      <c r="AD95" s="144"/>
      <c r="AE95" s="144"/>
      <c r="AF95" s="144"/>
      <c r="AG95" s="144">
        <f>34</f>
        <v>34</v>
      </c>
      <c r="AH95" s="183"/>
      <c r="AI95" s="202">
        <f t="shared" si="3"/>
        <v>150</v>
      </c>
      <c r="AJ95" s="237">
        <v>229</v>
      </c>
      <c r="AK95" s="210">
        <f t="shared" si="4"/>
        <v>3.013157894736842</v>
      </c>
      <c r="AL95" s="110" t="s">
        <v>216</v>
      </c>
    </row>
    <row r="96" spans="1:38" ht="14.25" customHeight="1" x14ac:dyDescent="0.2">
      <c r="A96" s="182">
        <v>84</v>
      </c>
      <c r="B96" s="231" t="s">
        <v>242</v>
      </c>
      <c r="C96" s="34" t="s">
        <v>314</v>
      </c>
      <c r="D96" s="143">
        <f>2*4</f>
        <v>8</v>
      </c>
      <c r="E96" s="144"/>
      <c r="F96" s="144"/>
      <c r="G96" s="144"/>
      <c r="H96" s="144"/>
      <c r="I96" s="144"/>
      <c r="J96" s="144">
        <f>1*4</f>
        <v>4</v>
      </c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>
        <f>6*12</f>
        <v>72</v>
      </c>
      <c r="X96" s="144">
        <f>5*12</f>
        <v>60</v>
      </c>
      <c r="Y96" s="144"/>
      <c r="Z96" s="144"/>
      <c r="AA96" s="144"/>
      <c r="AB96" s="144"/>
      <c r="AC96" s="144"/>
      <c r="AD96" s="144"/>
      <c r="AE96" s="144"/>
      <c r="AF96" s="144"/>
      <c r="AG96" s="144">
        <f>6</f>
        <v>6</v>
      </c>
      <c r="AH96" s="183"/>
      <c r="AI96" s="202">
        <f t="shared" si="3"/>
        <v>150</v>
      </c>
      <c r="AJ96" s="237">
        <v>29</v>
      </c>
      <c r="AK96" s="210">
        <f t="shared" si="4"/>
        <v>3.625</v>
      </c>
      <c r="AL96" s="110" t="s">
        <v>216</v>
      </c>
    </row>
    <row r="97" spans="1:38" ht="14.25" customHeight="1" x14ac:dyDescent="0.2">
      <c r="A97" s="229">
        <v>85</v>
      </c>
      <c r="B97" s="231" t="s">
        <v>242</v>
      </c>
      <c r="C97" s="34" t="s">
        <v>315</v>
      </c>
      <c r="D97" s="143">
        <f>2*4</f>
        <v>8</v>
      </c>
      <c r="E97" s="144"/>
      <c r="F97" s="144"/>
      <c r="G97" s="144"/>
      <c r="H97" s="144"/>
      <c r="I97" s="144"/>
      <c r="J97" s="144">
        <f>2*4</f>
        <v>8</v>
      </c>
      <c r="K97" s="144"/>
      <c r="L97" s="144"/>
      <c r="M97" s="144"/>
      <c r="N97" s="144"/>
      <c r="O97" s="144"/>
      <c r="P97" s="144"/>
      <c r="Q97" s="144"/>
      <c r="R97" s="144"/>
      <c r="S97" s="144">
        <f>1*6</f>
        <v>6</v>
      </c>
      <c r="T97" s="144"/>
      <c r="U97" s="144"/>
      <c r="V97" s="144"/>
      <c r="W97" s="144">
        <f>6*12</f>
        <v>72</v>
      </c>
      <c r="X97" s="144">
        <f>4*12</f>
        <v>48</v>
      </c>
      <c r="Y97" s="144"/>
      <c r="Z97" s="144"/>
      <c r="AA97" s="144"/>
      <c r="AB97" s="144"/>
      <c r="AC97" s="144"/>
      <c r="AD97" s="144"/>
      <c r="AE97" s="144"/>
      <c r="AF97" s="144"/>
      <c r="AG97" s="144">
        <f>8</f>
        <v>8</v>
      </c>
      <c r="AH97" s="183"/>
      <c r="AI97" s="202">
        <f t="shared" si="3"/>
        <v>150</v>
      </c>
      <c r="AJ97" s="237">
        <v>46</v>
      </c>
      <c r="AK97" s="210">
        <f t="shared" si="4"/>
        <v>5.75</v>
      </c>
      <c r="AL97" s="110" t="s">
        <v>216</v>
      </c>
    </row>
    <row r="98" spans="1:38" ht="14.25" customHeight="1" x14ac:dyDescent="0.2">
      <c r="A98" s="182">
        <v>86</v>
      </c>
      <c r="B98" s="231" t="s">
        <v>284</v>
      </c>
      <c r="C98" s="34" t="s">
        <v>316</v>
      </c>
      <c r="D98" s="143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>
        <f>7*6</f>
        <v>42</v>
      </c>
      <c r="T98" s="144"/>
      <c r="U98" s="144">
        <f>2*6</f>
        <v>12</v>
      </c>
      <c r="V98" s="144"/>
      <c r="W98" s="144">
        <f>2*12</f>
        <v>24</v>
      </c>
      <c r="X98" s="144">
        <f>6*12</f>
        <v>72</v>
      </c>
      <c r="Y98" s="144"/>
      <c r="Z98" s="144"/>
      <c r="AA98" s="144"/>
      <c r="AB98" s="144"/>
      <c r="AC98" s="144"/>
      <c r="AD98" s="144"/>
      <c r="AE98" s="144"/>
      <c r="AF98" s="144"/>
      <c r="AG98" s="144"/>
      <c r="AH98" s="183"/>
      <c r="AI98" s="202">
        <f t="shared" si="3"/>
        <v>150</v>
      </c>
      <c r="AJ98" s="237">
        <v>1</v>
      </c>
      <c r="AK98" s="210" t="e">
        <f t="shared" si="4"/>
        <v>#DIV/0!</v>
      </c>
      <c r="AL98" s="110" t="s">
        <v>216</v>
      </c>
    </row>
    <row r="99" spans="1:38" ht="14.25" customHeight="1" x14ac:dyDescent="0.2">
      <c r="A99" s="182">
        <v>87</v>
      </c>
      <c r="B99" s="231" t="s">
        <v>245</v>
      </c>
      <c r="C99" s="34" t="s">
        <v>319</v>
      </c>
      <c r="D99" s="143">
        <f>10*4</f>
        <v>40</v>
      </c>
      <c r="E99" s="144"/>
      <c r="F99" s="144"/>
      <c r="G99" s="144"/>
      <c r="H99" s="144"/>
      <c r="I99" s="144"/>
      <c r="J99" s="144"/>
      <c r="K99" s="144"/>
      <c r="L99" s="144">
        <f>15*4</f>
        <v>60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>
        <f>38</f>
        <v>38</v>
      </c>
      <c r="AH99" s="183">
        <f>2*6</f>
        <v>12</v>
      </c>
      <c r="AI99" s="202">
        <f t="shared" si="3"/>
        <v>150</v>
      </c>
      <c r="AJ99" s="237">
        <v>151</v>
      </c>
      <c r="AK99" s="210">
        <f t="shared" si="4"/>
        <v>3.7749999999999999</v>
      </c>
      <c r="AL99" s="110" t="s">
        <v>216</v>
      </c>
    </row>
    <row r="100" spans="1:38" ht="14.25" customHeight="1" x14ac:dyDescent="0.2">
      <c r="A100" s="229">
        <v>88</v>
      </c>
      <c r="B100" s="231" t="s">
        <v>241</v>
      </c>
      <c r="C100" s="34" t="s">
        <v>320</v>
      </c>
      <c r="D100" s="143">
        <f>1*4</f>
        <v>4</v>
      </c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>
        <f>7*6</f>
        <v>42</v>
      </c>
      <c r="T100" s="144"/>
      <c r="U100" s="144">
        <f>7*6</f>
        <v>42</v>
      </c>
      <c r="V100" s="144"/>
      <c r="W100" s="144"/>
      <c r="X100" s="144">
        <f>4*12</f>
        <v>48</v>
      </c>
      <c r="Y100" s="144"/>
      <c r="Z100" s="144"/>
      <c r="AA100" s="144"/>
      <c r="AB100" s="144"/>
      <c r="AC100" s="144"/>
      <c r="AD100" s="144"/>
      <c r="AE100" s="144"/>
      <c r="AF100" s="144"/>
      <c r="AG100" s="144">
        <f>14</f>
        <v>14</v>
      </c>
      <c r="AH100" s="183"/>
      <c r="AI100" s="202">
        <f t="shared" si="3"/>
        <v>150</v>
      </c>
      <c r="AJ100" s="237">
        <v>3</v>
      </c>
      <c r="AK100" s="210">
        <f t="shared" si="4"/>
        <v>0.75</v>
      </c>
      <c r="AL100" s="110" t="s">
        <v>216</v>
      </c>
    </row>
    <row r="101" spans="1:38" ht="14.25" customHeight="1" x14ac:dyDescent="0.2">
      <c r="A101" s="182">
        <v>89</v>
      </c>
      <c r="B101" s="231" t="s">
        <v>241</v>
      </c>
      <c r="C101" s="34" t="s">
        <v>321</v>
      </c>
      <c r="D101" s="143">
        <f>1*4</f>
        <v>4</v>
      </c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>
        <f>3*6</f>
        <v>18</v>
      </c>
      <c r="T101" s="144"/>
      <c r="U101" s="144">
        <f>9*6</f>
        <v>54</v>
      </c>
      <c r="V101" s="144"/>
      <c r="W101" s="144"/>
      <c r="X101" s="144">
        <f>6*12</f>
        <v>72</v>
      </c>
      <c r="Y101" s="144"/>
      <c r="Z101" s="144"/>
      <c r="AA101" s="144"/>
      <c r="AB101" s="144"/>
      <c r="AC101" s="144"/>
      <c r="AD101" s="144"/>
      <c r="AE101" s="144"/>
      <c r="AF101" s="144"/>
      <c r="AG101" s="144">
        <f>2</f>
        <v>2</v>
      </c>
      <c r="AH101" s="183"/>
      <c r="AI101" s="202">
        <f t="shared" si="3"/>
        <v>150</v>
      </c>
      <c r="AJ101" s="237">
        <v>12</v>
      </c>
      <c r="AK101" s="210">
        <f t="shared" si="4"/>
        <v>3</v>
      </c>
      <c r="AL101" s="110" t="s">
        <v>216</v>
      </c>
    </row>
    <row r="102" spans="1:38" ht="14.25" customHeight="1" x14ac:dyDescent="0.2">
      <c r="A102" s="182">
        <v>90</v>
      </c>
      <c r="B102" s="231" t="s">
        <v>284</v>
      </c>
      <c r="C102" s="34" t="s">
        <v>322</v>
      </c>
      <c r="D102" s="143">
        <f>5*4</f>
        <v>20</v>
      </c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>
        <f>5*6</f>
        <v>30</v>
      </c>
      <c r="T102" s="144"/>
      <c r="U102" s="144">
        <f>6*6</f>
        <v>36</v>
      </c>
      <c r="V102" s="144"/>
      <c r="W102" s="144">
        <f>3*12</f>
        <v>36</v>
      </c>
      <c r="X102" s="144">
        <f>2*12</f>
        <v>24</v>
      </c>
      <c r="Y102" s="144"/>
      <c r="Z102" s="144"/>
      <c r="AA102" s="144"/>
      <c r="AB102" s="144"/>
      <c r="AC102" s="144"/>
      <c r="AD102" s="144"/>
      <c r="AE102" s="144"/>
      <c r="AF102" s="144"/>
      <c r="AG102" s="144">
        <f>4</f>
        <v>4</v>
      </c>
      <c r="AH102" s="183"/>
      <c r="AI102" s="202">
        <f t="shared" si="3"/>
        <v>150</v>
      </c>
      <c r="AJ102" s="237">
        <v>58</v>
      </c>
      <c r="AK102" s="210">
        <f t="shared" si="4"/>
        <v>2.9</v>
      </c>
      <c r="AL102" s="110" t="s">
        <v>216</v>
      </c>
    </row>
    <row r="103" spans="1:38" ht="14.25" customHeight="1" x14ac:dyDescent="0.2">
      <c r="A103" s="229">
        <v>91</v>
      </c>
      <c r="B103" s="182" t="s">
        <v>247</v>
      </c>
      <c r="C103" s="34" t="s">
        <v>323</v>
      </c>
      <c r="D103" s="143">
        <f>17*4</f>
        <v>68</v>
      </c>
      <c r="E103" s="144"/>
      <c r="F103" s="144"/>
      <c r="G103" s="144"/>
      <c r="H103" s="144"/>
      <c r="I103" s="144"/>
      <c r="J103" s="144"/>
      <c r="K103" s="144"/>
      <c r="L103" s="144">
        <f>8*4</f>
        <v>32</v>
      </c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>
        <f>1*6</f>
        <v>6</v>
      </c>
      <c r="AG103" s="144">
        <f>32</f>
        <v>32</v>
      </c>
      <c r="AH103" s="183">
        <f>2*6</f>
        <v>12</v>
      </c>
      <c r="AI103" s="202">
        <f t="shared" si="3"/>
        <v>150</v>
      </c>
      <c r="AJ103" s="237">
        <v>195</v>
      </c>
      <c r="AK103" s="210">
        <f t="shared" si="4"/>
        <v>2.8676470588235294</v>
      </c>
      <c r="AL103" s="110" t="s">
        <v>216</v>
      </c>
    </row>
    <row r="104" spans="1:38" ht="14.25" customHeight="1" x14ac:dyDescent="0.2">
      <c r="A104" s="182">
        <v>92</v>
      </c>
      <c r="B104" s="231" t="s">
        <v>242</v>
      </c>
      <c r="C104" s="34" t="s">
        <v>324</v>
      </c>
      <c r="D104" s="143">
        <f>2*4</f>
        <v>8</v>
      </c>
      <c r="E104" s="144"/>
      <c r="F104" s="144"/>
      <c r="G104" s="144"/>
      <c r="H104" s="144"/>
      <c r="I104" s="144"/>
      <c r="J104" s="144">
        <f>1*4</f>
        <v>4</v>
      </c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>
        <f>5*12</f>
        <v>60</v>
      </c>
      <c r="X104" s="144">
        <f>6*12</f>
        <v>72</v>
      </c>
      <c r="Y104" s="144"/>
      <c r="Z104" s="144"/>
      <c r="AA104" s="144"/>
      <c r="AB104" s="144"/>
      <c r="AC104" s="144"/>
      <c r="AD104" s="144"/>
      <c r="AE104" s="144"/>
      <c r="AF104" s="144"/>
      <c r="AG104" s="144">
        <f>6</f>
        <v>6</v>
      </c>
      <c r="AH104" s="183"/>
      <c r="AI104" s="202">
        <f t="shared" si="3"/>
        <v>150</v>
      </c>
      <c r="AJ104" s="237">
        <v>19</v>
      </c>
      <c r="AK104" s="210">
        <f t="shared" si="4"/>
        <v>2.375</v>
      </c>
      <c r="AL104" s="110" t="s">
        <v>216</v>
      </c>
    </row>
    <row r="105" spans="1:38" ht="14.25" customHeight="1" x14ac:dyDescent="0.2">
      <c r="A105" s="182">
        <v>93</v>
      </c>
      <c r="B105" s="231" t="s">
        <v>242</v>
      </c>
      <c r="C105" s="34" t="s">
        <v>325</v>
      </c>
      <c r="D105" s="143">
        <f>2*4</f>
        <v>8</v>
      </c>
      <c r="E105" s="144"/>
      <c r="F105" s="144"/>
      <c r="G105" s="144">
        <f>3*4</f>
        <v>12</v>
      </c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>
        <f>2*6</f>
        <v>12</v>
      </c>
      <c r="T105" s="144"/>
      <c r="U105" s="144"/>
      <c r="V105" s="144"/>
      <c r="W105" s="144">
        <f>4*12</f>
        <v>48</v>
      </c>
      <c r="X105" s="144">
        <f>5*12</f>
        <v>60</v>
      </c>
      <c r="Y105" s="144"/>
      <c r="Z105" s="144"/>
      <c r="AA105" s="144"/>
      <c r="AB105" s="144"/>
      <c r="AC105" s="144"/>
      <c r="AD105" s="144"/>
      <c r="AE105" s="144"/>
      <c r="AF105" s="144"/>
      <c r="AG105" s="144">
        <f>10</f>
        <v>10</v>
      </c>
      <c r="AH105" s="183"/>
      <c r="AI105" s="202">
        <f t="shared" si="3"/>
        <v>150</v>
      </c>
      <c r="AJ105" s="237">
        <v>57</v>
      </c>
      <c r="AK105" s="210">
        <f t="shared" si="4"/>
        <v>7.125</v>
      </c>
      <c r="AL105" s="110" t="s">
        <v>216</v>
      </c>
    </row>
    <row r="106" spans="1:38" ht="14.25" customHeight="1" x14ac:dyDescent="0.2">
      <c r="A106" s="229">
        <v>94</v>
      </c>
      <c r="B106" s="182" t="s">
        <v>256</v>
      </c>
      <c r="C106" s="34" t="s">
        <v>326</v>
      </c>
      <c r="D106" s="143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>
        <f>13*6</f>
        <v>78</v>
      </c>
      <c r="T106" s="144"/>
      <c r="U106" s="144"/>
      <c r="V106" s="144"/>
      <c r="W106" s="144"/>
      <c r="X106" s="144">
        <f>6*12</f>
        <v>72</v>
      </c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83"/>
      <c r="AI106" s="202">
        <f t="shared" si="3"/>
        <v>150</v>
      </c>
      <c r="AJ106" s="237"/>
      <c r="AK106" s="210" t="e">
        <f t="shared" si="4"/>
        <v>#DIV/0!</v>
      </c>
      <c r="AL106" s="110" t="s">
        <v>216</v>
      </c>
    </row>
    <row r="107" spans="1:38" ht="14.25" customHeight="1" x14ac:dyDescent="0.2">
      <c r="A107" s="182">
        <v>95</v>
      </c>
      <c r="B107" s="231" t="s">
        <v>287</v>
      </c>
      <c r="C107" s="34" t="s">
        <v>327</v>
      </c>
      <c r="D107" s="143">
        <f>2*4</f>
        <v>8</v>
      </c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>
        <f>13*6</f>
        <v>78</v>
      </c>
      <c r="V107" s="144"/>
      <c r="W107" s="144"/>
      <c r="X107" s="144">
        <f>5*12</f>
        <v>60</v>
      </c>
      <c r="Y107" s="144"/>
      <c r="Z107" s="144"/>
      <c r="AA107" s="144"/>
      <c r="AB107" s="144"/>
      <c r="AC107" s="144"/>
      <c r="AD107" s="144"/>
      <c r="AE107" s="144"/>
      <c r="AF107" s="144"/>
      <c r="AG107" s="144">
        <f>4</f>
        <v>4</v>
      </c>
      <c r="AH107" s="183"/>
      <c r="AI107" s="202">
        <f t="shared" si="3"/>
        <v>150</v>
      </c>
      <c r="AJ107" s="237">
        <v>9</v>
      </c>
      <c r="AK107" s="210">
        <f t="shared" si="4"/>
        <v>1.125</v>
      </c>
      <c r="AL107" s="110" t="s">
        <v>216</v>
      </c>
    </row>
    <row r="108" spans="1:38" ht="14.25" customHeight="1" x14ac:dyDescent="0.2">
      <c r="A108" s="182">
        <v>96</v>
      </c>
      <c r="B108" s="182" t="s">
        <v>241</v>
      </c>
      <c r="C108" s="34" t="s">
        <v>328</v>
      </c>
      <c r="D108" s="143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>
        <f>9*6</f>
        <v>54</v>
      </c>
      <c r="T108" s="144"/>
      <c r="U108" s="144"/>
      <c r="V108" s="144"/>
      <c r="W108" s="144">
        <f>2*12</f>
        <v>24</v>
      </c>
      <c r="X108" s="144">
        <f>6*12</f>
        <v>72</v>
      </c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83"/>
      <c r="AI108" s="202">
        <f t="shared" si="3"/>
        <v>150</v>
      </c>
      <c r="AJ108" s="237"/>
      <c r="AK108" s="210" t="e">
        <f t="shared" si="4"/>
        <v>#DIV/0!</v>
      </c>
      <c r="AL108" s="110" t="s">
        <v>216</v>
      </c>
    </row>
    <row r="109" spans="1:38" ht="14.25" customHeight="1" x14ac:dyDescent="0.2">
      <c r="A109" s="229">
        <v>97</v>
      </c>
      <c r="B109" s="231" t="s">
        <v>245</v>
      </c>
      <c r="C109" s="34" t="s">
        <v>329</v>
      </c>
      <c r="D109" s="143">
        <v>36</v>
      </c>
      <c r="E109" s="144"/>
      <c r="F109" s="144"/>
      <c r="G109" s="144">
        <v>20</v>
      </c>
      <c r="H109" s="144"/>
      <c r="I109" s="144"/>
      <c r="J109" s="144"/>
      <c r="K109" s="144"/>
      <c r="L109" s="144">
        <f>12*4</f>
        <v>48</v>
      </c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>
        <f>34</f>
        <v>34</v>
      </c>
      <c r="AH109" s="183">
        <f>2*6</f>
        <v>12</v>
      </c>
      <c r="AI109" s="202">
        <f t="shared" si="3"/>
        <v>150</v>
      </c>
      <c r="AJ109" s="237">
        <v>109</v>
      </c>
      <c r="AK109" s="210">
        <f t="shared" si="4"/>
        <v>3.0277777777777777</v>
      </c>
      <c r="AL109" s="110" t="s">
        <v>216</v>
      </c>
    </row>
    <row r="110" spans="1:38" ht="14.25" customHeight="1" x14ac:dyDescent="0.2">
      <c r="A110" s="182">
        <v>98</v>
      </c>
      <c r="B110" s="231" t="s">
        <v>241</v>
      </c>
      <c r="C110" s="34" t="s">
        <v>330</v>
      </c>
      <c r="D110" s="143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>
        <f>13*6</f>
        <v>78</v>
      </c>
      <c r="T110" s="144"/>
      <c r="U110" s="144"/>
      <c r="V110" s="144"/>
      <c r="W110" s="144"/>
      <c r="X110" s="144">
        <f>6*12</f>
        <v>72</v>
      </c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83"/>
      <c r="AI110" s="202">
        <f t="shared" si="3"/>
        <v>150</v>
      </c>
      <c r="AJ110" s="237">
        <v>1</v>
      </c>
      <c r="AK110" s="210" t="e">
        <f t="shared" si="4"/>
        <v>#DIV/0!</v>
      </c>
      <c r="AL110" s="110" t="s">
        <v>216</v>
      </c>
    </row>
    <row r="111" spans="1:38" ht="14.25" customHeight="1" x14ac:dyDescent="0.2">
      <c r="A111" s="182">
        <v>99</v>
      </c>
      <c r="B111" s="231" t="s">
        <v>240</v>
      </c>
      <c r="C111" s="34" t="s">
        <v>331</v>
      </c>
      <c r="D111" s="143">
        <f>12*4</f>
        <v>48</v>
      </c>
      <c r="E111" s="144"/>
      <c r="F111" s="144"/>
      <c r="G111" s="144">
        <f>5*4</f>
        <v>20</v>
      </c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>
        <f>2*2</f>
        <v>4</v>
      </c>
      <c r="S111" s="144">
        <f>2*4</f>
        <v>8</v>
      </c>
      <c r="T111" s="144"/>
      <c r="U111" s="144">
        <f>1*6</f>
        <v>6</v>
      </c>
      <c r="V111" s="144"/>
      <c r="W111" s="144">
        <f>1*12</f>
        <v>12</v>
      </c>
      <c r="X111" s="144">
        <f>1*12</f>
        <v>12</v>
      </c>
      <c r="Y111" s="144"/>
      <c r="Z111" s="144"/>
      <c r="AA111" s="144"/>
      <c r="AB111" s="144"/>
      <c r="AC111" s="144"/>
      <c r="AD111" s="144"/>
      <c r="AE111" s="144"/>
      <c r="AF111" s="144">
        <f>1*6</f>
        <v>6</v>
      </c>
      <c r="AG111" s="144">
        <f>34</f>
        <v>34</v>
      </c>
      <c r="AH111" s="183"/>
      <c r="AI111" s="202">
        <f t="shared" si="3"/>
        <v>150</v>
      </c>
      <c r="AJ111" s="237">
        <v>101</v>
      </c>
      <c r="AK111" s="210">
        <f t="shared" si="4"/>
        <v>2.1041666666666665</v>
      </c>
      <c r="AL111" s="110" t="s">
        <v>216</v>
      </c>
    </row>
    <row r="112" spans="1:38" ht="14.25" customHeight="1" x14ac:dyDescent="0.2">
      <c r="A112" s="229">
        <v>100</v>
      </c>
      <c r="B112" s="231" t="s">
        <v>287</v>
      </c>
      <c r="C112" s="34" t="s">
        <v>332</v>
      </c>
      <c r="D112" s="143">
        <f>1*4</f>
        <v>4</v>
      </c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>
        <f>14*6</f>
        <v>84</v>
      </c>
      <c r="V112" s="144"/>
      <c r="W112" s="144"/>
      <c r="X112" s="144">
        <f>5*12</f>
        <v>60</v>
      </c>
      <c r="Y112" s="144"/>
      <c r="Z112" s="144"/>
      <c r="AA112" s="144"/>
      <c r="AB112" s="144"/>
      <c r="AC112" s="144"/>
      <c r="AD112" s="144"/>
      <c r="AE112" s="144"/>
      <c r="AF112" s="144"/>
      <c r="AG112" s="144">
        <f>2</f>
        <v>2</v>
      </c>
      <c r="AH112" s="183"/>
      <c r="AI112" s="202">
        <f t="shared" si="3"/>
        <v>150</v>
      </c>
      <c r="AJ112" s="237">
        <v>1</v>
      </c>
      <c r="AK112" s="210">
        <f t="shared" si="4"/>
        <v>0.25</v>
      </c>
      <c r="AL112" s="110" t="s">
        <v>216</v>
      </c>
    </row>
    <row r="113" spans="1:38" ht="14.25" customHeight="1" x14ac:dyDescent="0.2">
      <c r="A113" s="182">
        <v>101</v>
      </c>
      <c r="B113" s="231" t="s">
        <v>242</v>
      </c>
      <c r="C113" s="34" t="s">
        <v>333</v>
      </c>
      <c r="D113" s="143">
        <f>4*4</f>
        <v>16</v>
      </c>
      <c r="E113" s="144"/>
      <c r="F113" s="144"/>
      <c r="G113" s="144">
        <f>2*4</f>
        <v>8</v>
      </c>
      <c r="H113" s="144"/>
      <c r="I113" s="144"/>
      <c r="J113" s="144">
        <f>2*4</f>
        <v>8</v>
      </c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>
        <f>4*12</f>
        <v>48</v>
      </c>
      <c r="X113" s="144">
        <f>4*12</f>
        <v>48</v>
      </c>
      <c r="Y113" s="144"/>
      <c r="Z113" s="144"/>
      <c r="AA113" s="144"/>
      <c r="AB113" s="144"/>
      <c r="AC113" s="144"/>
      <c r="AD113" s="144"/>
      <c r="AE113" s="144"/>
      <c r="AF113" s="144"/>
      <c r="AG113" s="144">
        <f>22</f>
        <v>22</v>
      </c>
      <c r="AH113" s="183"/>
      <c r="AI113" s="202">
        <f t="shared" si="3"/>
        <v>150</v>
      </c>
      <c r="AJ113" s="237">
        <v>69</v>
      </c>
      <c r="AK113" s="210">
        <f t="shared" si="4"/>
        <v>4.3125</v>
      </c>
      <c r="AL113" s="110" t="s">
        <v>216</v>
      </c>
    </row>
    <row r="114" spans="1:38" ht="14.25" customHeight="1" x14ac:dyDescent="0.2">
      <c r="A114" s="182">
        <v>102</v>
      </c>
      <c r="B114" s="182" t="s">
        <v>287</v>
      </c>
      <c r="C114" s="34" t="s">
        <v>334</v>
      </c>
      <c r="D114" s="143">
        <f>1*4</f>
        <v>4</v>
      </c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>
        <f>14*6</f>
        <v>84</v>
      </c>
      <c r="V114" s="144"/>
      <c r="W114" s="144"/>
      <c r="X114" s="144">
        <f>5*12</f>
        <v>60</v>
      </c>
      <c r="Y114" s="144"/>
      <c r="Z114" s="144"/>
      <c r="AA114" s="144"/>
      <c r="AB114" s="144"/>
      <c r="AC114" s="144"/>
      <c r="AD114" s="144"/>
      <c r="AE114" s="144"/>
      <c r="AF114" s="144"/>
      <c r="AG114" s="144">
        <f>2</f>
        <v>2</v>
      </c>
      <c r="AH114" s="183"/>
      <c r="AI114" s="202">
        <f t="shared" si="3"/>
        <v>150</v>
      </c>
      <c r="AJ114" s="237"/>
      <c r="AK114" s="210">
        <f t="shared" si="4"/>
        <v>0</v>
      </c>
      <c r="AL114" s="110" t="s">
        <v>216</v>
      </c>
    </row>
    <row r="115" spans="1:38" ht="14.25" customHeight="1" x14ac:dyDescent="0.2">
      <c r="A115" s="229">
        <v>103</v>
      </c>
      <c r="B115" s="231" t="s">
        <v>398</v>
      </c>
      <c r="C115" s="34" t="s">
        <v>336</v>
      </c>
      <c r="D115" s="143"/>
      <c r="E115" s="144"/>
      <c r="F115" s="144"/>
      <c r="G115" s="144">
        <v>92</v>
      </c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  <c r="AA115" s="144"/>
      <c r="AB115" s="144"/>
      <c r="AC115" s="144"/>
      <c r="AD115" s="144"/>
      <c r="AE115" s="144"/>
      <c r="AF115" s="144"/>
      <c r="AG115" s="144">
        <f>46</f>
        <v>46</v>
      </c>
      <c r="AH115" s="183">
        <f>2*6</f>
        <v>12</v>
      </c>
      <c r="AI115" s="202">
        <f t="shared" si="3"/>
        <v>150</v>
      </c>
      <c r="AJ115" s="237">
        <v>123</v>
      </c>
      <c r="AK115" s="210" t="e">
        <f t="shared" si="4"/>
        <v>#DIV/0!</v>
      </c>
      <c r="AL115" s="110" t="s">
        <v>216</v>
      </c>
    </row>
    <row r="116" spans="1:38" ht="14.25" customHeight="1" x14ac:dyDescent="0.2">
      <c r="A116" s="182">
        <v>104</v>
      </c>
      <c r="B116" s="231" t="s">
        <v>249</v>
      </c>
      <c r="C116" s="34" t="s">
        <v>408</v>
      </c>
      <c r="D116" s="143">
        <f>19*4</f>
        <v>76</v>
      </c>
      <c r="E116" s="144"/>
      <c r="F116" s="144"/>
      <c r="G116" s="144">
        <f>3*4</f>
        <v>12</v>
      </c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>
        <f>4*6</f>
        <v>24</v>
      </c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>
        <f>26</f>
        <v>26</v>
      </c>
      <c r="AH116" s="183">
        <f>2*6</f>
        <v>12</v>
      </c>
      <c r="AI116" s="202">
        <f t="shared" si="3"/>
        <v>150</v>
      </c>
      <c r="AJ116" s="237">
        <v>267</v>
      </c>
      <c r="AK116" s="210">
        <f t="shared" si="4"/>
        <v>3.513157894736842</v>
      </c>
      <c r="AL116" s="110" t="s">
        <v>216</v>
      </c>
    </row>
    <row r="117" spans="1:38" ht="14.25" customHeight="1" x14ac:dyDescent="0.2">
      <c r="A117" s="182">
        <v>105</v>
      </c>
      <c r="B117" s="231" t="s">
        <v>287</v>
      </c>
      <c r="C117" s="34" t="s">
        <v>422</v>
      </c>
      <c r="D117" s="143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>
        <f>11*6</f>
        <v>66</v>
      </c>
      <c r="T117" s="144"/>
      <c r="U117" s="144"/>
      <c r="V117" s="144"/>
      <c r="W117" s="144">
        <f>1*12</f>
        <v>12</v>
      </c>
      <c r="X117" s="144">
        <f>6*12</f>
        <v>72</v>
      </c>
      <c r="Y117" s="144"/>
      <c r="Z117" s="144"/>
      <c r="AA117" s="144"/>
      <c r="AB117" s="144"/>
      <c r="AC117" s="144"/>
      <c r="AD117" s="144"/>
      <c r="AE117" s="144"/>
      <c r="AF117" s="144"/>
      <c r="AG117" s="144"/>
      <c r="AH117" s="183"/>
      <c r="AI117" s="202">
        <f t="shared" si="3"/>
        <v>150</v>
      </c>
      <c r="AJ117" s="237">
        <v>2</v>
      </c>
      <c r="AK117" s="210" t="e">
        <f t="shared" si="4"/>
        <v>#DIV/0!</v>
      </c>
      <c r="AL117" s="110" t="s">
        <v>216</v>
      </c>
    </row>
    <row r="118" spans="1:38" ht="14.25" customHeight="1" x14ac:dyDescent="0.2">
      <c r="A118" s="229">
        <v>106</v>
      </c>
      <c r="B118" s="231" t="s">
        <v>440</v>
      </c>
      <c r="C118" s="34" t="s">
        <v>441</v>
      </c>
      <c r="D118" s="143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>
        <f>8*6</f>
        <v>48</v>
      </c>
      <c r="T118" s="144"/>
      <c r="U118" s="144"/>
      <c r="V118" s="144"/>
      <c r="W118" s="144">
        <f>2*12</f>
        <v>24</v>
      </c>
      <c r="X118" s="144">
        <f>6*12</f>
        <v>72</v>
      </c>
      <c r="Y118" s="144"/>
      <c r="Z118" s="144"/>
      <c r="AA118" s="144"/>
      <c r="AB118" s="144"/>
      <c r="AC118" s="144"/>
      <c r="AD118" s="144"/>
      <c r="AE118" s="144"/>
      <c r="AF118" s="144"/>
      <c r="AG118" s="144">
        <f>6</f>
        <v>6</v>
      </c>
      <c r="AH118" s="183"/>
      <c r="AI118" s="202">
        <f t="shared" si="3"/>
        <v>150</v>
      </c>
      <c r="AJ118" s="237">
        <v>29</v>
      </c>
      <c r="AK118" s="210" t="e">
        <f t="shared" si="4"/>
        <v>#DIV/0!</v>
      </c>
      <c r="AL118" s="110" t="s">
        <v>216</v>
      </c>
    </row>
    <row r="119" spans="1:38" ht="14.25" customHeight="1" x14ac:dyDescent="0.2">
      <c r="A119" s="182">
        <v>107</v>
      </c>
      <c r="B119" s="182" t="s">
        <v>239</v>
      </c>
      <c r="C119" s="34" t="s">
        <v>424</v>
      </c>
      <c r="D119" s="143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>
        <f>9*6</f>
        <v>54</v>
      </c>
      <c r="T119" s="144"/>
      <c r="U119" s="144"/>
      <c r="V119" s="144"/>
      <c r="W119" s="144">
        <f>1*12</f>
        <v>12</v>
      </c>
      <c r="X119" s="144">
        <f>7*12</f>
        <v>84</v>
      </c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183"/>
      <c r="AI119" s="202">
        <f t="shared" si="3"/>
        <v>150</v>
      </c>
      <c r="AJ119" s="237"/>
      <c r="AK119" s="210" t="e">
        <f t="shared" si="4"/>
        <v>#DIV/0!</v>
      </c>
      <c r="AL119" s="110" t="s">
        <v>216</v>
      </c>
    </row>
    <row r="120" spans="1:38" ht="14.25" customHeight="1" x14ac:dyDescent="0.2">
      <c r="A120" s="182">
        <v>108</v>
      </c>
      <c r="B120" s="231" t="s">
        <v>242</v>
      </c>
      <c r="C120" s="34" t="s">
        <v>425</v>
      </c>
      <c r="D120" s="143">
        <f>2*4</f>
        <v>8</v>
      </c>
      <c r="E120" s="144"/>
      <c r="F120" s="144"/>
      <c r="G120" s="144">
        <f>3*4</f>
        <v>12</v>
      </c>
      <c r="H120" s="144"/>
      <c r="I120" s="144"/>
      <c r="J120" s="144">
        <f>2*4</f>
        <v>8</v>
      </c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>
        <f>6*12</f>
        <v>72</v>
      </c>
      <c r="X120" s="144">
        <f>3*12</f>
        <v>36</v>
      </c>
      <c r="Y120" s="144"/>
      <c r="Z120" s="144"/>
      <c r="AA120" s="144"/>
      <c r="AB120" s="144"/>
      <c r="AC120" s="144"/>
      <c r="AD120" s="144"/>
      <c r="AE120" s="144"/>
      <c r="AF120" s="144"/>
      <c r="AG120" s="144">
        <f>14</f>
        <v>14</v>
      </c>
      <c r="AH120" s="183"/>
      <c r="AI120" s="202">
        <f t="shared" si="3"/>
        <v>150</v>
      </c>
      <c r="AJ120" s="237">
        <v>62</v>
      </c>
      <c r="AK120" s="210">
        <f t="shared" si="4"/>
        <v>7.75</v>
      </c>
      <c r="AL120" s="110" t="s">
        <v>216</v>
      </c>
    </row>
    <row r="121" spans="1:38" ht="14.25" customHeight="1" x14ac:dyDescent="0.2">
      <c r="A121" s="229">
        <v>109</v>
      </c>
      <c r="B121" s="231" t="s">
        <v>248</v>
      </c>
      <c r="C121" s="34" t="s">
        <v>442</v>
      </c>
      <c r="D121" s="143">
        <f>1*4</f>
        <v>4</v>
      </c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>
        <f>8*6</f>
        <v>48</v>
      </c>
      <c r="S121" s="144"/>
      <c r="T121" s="144"/>
      <c r="U121" s="144">
        <f>8*6</f>
        <v>48</v>
      </c>
      <c r="V121" s="144"/>
      <c r="W121" s="144"/>
      <c r="X121" s="144">
        <f>4*12</f>
        <v>48</v>
      </c>
      <c r="Y121" s="144"/>
      <c r="Z121" s="144"/>
      <c r="AA121" s="144"/>
      <c r="AB121" s="144"/>
      <c r="AC121" s="144"/>
      <c r="AD121" s="144"/>
      <c r="AE121" s="144"/>
      <c r="AF121" s="144"/>
      <c r="AG121" s="144">
        <f>2</f>
        <v>2</v>
      </c>
      <c r="AH121" s="183"/>
      <c r="AI121" s="202">
        <f t="shared" si="3"/>
        <v>150</v>
      </c>
      <c r="AJ121" s="237">
        <v>45</v>
      </c>
      <c r="AK121" s="210">
        <f t="shared" si="4"/>
        <v>11.25</v>
      </c>
      <c r="AL121" s="110" t="s">
        <v>216</v>
      </c>
    </row>
    <row r="122" spans="1:38" ht="14.25" customHeight="1" x14ac:dyDescent="0.2">
      <c r="A122" s="182">
        <v>110</v>
      </c>
      <c r="B122" s="231" t="s">
        <v>243</v>
      </c>
      <c r="C122" s="34" t="s">
        <v>443</v>
      </c>
      <c r="D122" s="143">
        <f>8*4</f>
        <v>32</v>
      </c>
      <c r="E122" s="144"/>
      <c r="F122" s="144"/>
      <c r="G122" s="144"/>
      <c r="H122" s="144"/>
      <c r="I122" s="144"/>
      <c r="J122" s="144"/>
      <c r="K122" s="144"/>
      <c r="L122" s="144">
        <f>19*4</f>
        <v>76</v>
      </c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>
        <f>30</f>
        <v>30</v>
      </c>
      <c r="AH122" s="183">
        <f>2*6</f>
        <v>12</v>
      </c>
      <c r="AI122" s="202">
        <f t="shared" si="3"/>
        <v>150</v>
      </c>
      <c r="AJ122" s="237">
        <v>226</v>
      </c>
      <c r="AK122" s="210">
        <f t="shared" si="4"/>
        <v>7.0625</v>
      </c>
      <c r="AL122" s="110" t="s">
        <v>216</v>
      </c>
    </row>
    <row r="123" spans="1:38" ht="14.25" customHeight="1" x14ac:dyDescent="0.2">
      <c r="A123" s="182">
        <v>111</v>
      </c>
      <c r="B123" s="231" t="s">
        <v>247</v>
      </c>
      <c r="C123" s="34" t="s">
        <v>335</v>
      </c>
      <c r="D123" s="143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83"/>
      <c r="AI123" s="202">
        <v>150</v>
      </c>
      <c r="AJ123" s="237">
        <v>111</v>
      </c>
      <c r="AK123" s="210" t="e">
        <f t="shared" si="4"/>
        <v>#DIV/0!</v>
      </c>
      <c r="AL123" s="110" t="s">
        <v>216</v>
      </c>
    </row>
    <row r="124" spans="1:38" x14ac:dyDescent="0.2">
      <c r="A124" s="232">
        <v>112</v>
      </c>
      <c r="B124" s="231"/>
      <c r="C124" s="34" t="s">
        <v>444</v>
      </c>
      <c r="D124" s="145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>
        <f>8*6</f>
        <v>48</v>
      </c>
      <c r="T124" s="146"/>
      <c r="U124" s="146"/>
      <c r="V124" s="146"/>
      <c r="W124" s="146"/>
      <c r="X124" s="146">
        <f>8*12</f>
        <v>96</v>
      </c>
      <c r="Y124" s="146"/>
      <c r="Z124" s="146"/>
      <c r="AA124" s="146"/>
      <c r="AB124" s="146"/>
      <c r="AC124" s="146"/>
      <c r="AD124" s="146"/>
      <c r="AE124" s="146"/>
      <c r="AF124" s="146"/>
      <c r="AG124" s="146">
        <f>6</f>
        <v>6</v>
      </c>
      <c r="AH124" s="216"/>
      <c r="AI124" s="214">
        <f t="shared" ref="AI124:AI172" si="5">SUM(D124:AH124)</f>
        <v>150</v>
      </c>
      <c r="AJ124" s="238"/>
      <c r="AK124" s="211" t="e">
        <f t="shared" ref="AK124:AK172" si="6">+AJ124/D124</f>
        <v>#DIV/0!</v>
      </c>
      <c r="AL124" s="110" t="s">
        <v>216</v>
      </c>
    </row>
    <row r="125" spans="1:38" ht="14.25" customHeight="1" x14ac:dyDescent="0.2">
      <c r="A125" s="232">
        <v>113</v>
      </c>
      <c r="B125" s="63" t="s">
        <v>270</v>
      </c>
      <c r="C125" s="115" t="s">
        <v>217</v>
      </c>
      <c r="D125" s="142">
        <v>72</v>
      </c>
      <c r="E125" s="146"/>
      <c r="F125" s="146"/>
      <c r="G125" s="146"/>
      <c r="H125" s="146"/>
      <c r="I125" s="146">
        <v>18</v>
      </c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2">
        <v>60</v>
      </c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46"/>
      <c r="AF125" s="146"/>
      <c r="AG125" s="146"/>
      <c r="AH125" s="216"/>
      <c r="AI125" s="214">
        <f t="shared" si="5"/>
        <v>150</v>
      </c>
      <c r="AJ125" s="118">
        <v>420</v>
      </c>
      <c r="AK125" s="211">
        <f t="shared" si="6"/>
        <v>5.833333333333333</v>
      </c>
      <c r="AL125" s="110" t="s">
        <v>191</v>
      </c>
    </row>
    <row r="126" spans="1:38" ht="14.25" customHeight="1" x14ac:dyDescent="0.2">
      <c r="A126" s="232">
        <v>114</v>
      </c>
      <c r="B126" s="81" t="s">
        <v>270</v>
      </c>
      <c r="C126" s="38" t="s">
        <v>218</v>
      </c>
      <c r="D126" s="142">
        <v>90</v>
      </c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2">
        <v>60</v>
      </c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146"/>
      <c r="AG126" s="146"/>
      <c r="AH126" s="216"/>
      <c r="AI126" s="214">
        <f t="shared" si="5"/>
        <v>150</v>
      </c>
      <c r="AJ126" s="118">
        <v>337</v>
      </c>
      <c r="AK126" s="211">
        <f t="shared" si="6"/>
        <v>3.7444444444444445</v>
      </c>
      <c r="AL126" s="110" t="s">
        <v>191</v>
      </c>
    </row>
    <row r="127" spans="1:38" ht="14.25" customHeight="1" x14ac:dyDescent="0.2">
      <c r="A127" s="232">
        <v>115</v>
      </c>
      <c r="B127" s="81" t="s">
        <v>270</v>
      </c>
      <c r="C127" s="38" t="s">
        <v>337</v>
      </c>
      <c r="D127" s="142">
        <v>90</v>
      </c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2">
        <v>60</v>
      </c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6"/>
      <c r="AG127" s="146"/>
      <c r="AH127" s="216"/>
      <c r="AI127" s="214">
        <f t="shared" si="5"/>
        <v>150</v>
      </c>
      <c r="AJ127" s="118">
        <v>413</v>
      </c>
      <c r="AK127" s="211">
        <f t="shared" si="6"/>
        <v>4.5888888888888886</v>
      </c>
      <c r="AL127" s="110" t="s">
        <v>191</v>
      </c>
    </row>
    <row r="128" spans="1:38" ht="14.25" customHeight="1" x14ac:dyDescent="0.2">
      <c r="A128" s="232">
        <v>116</v>
      </c>
      <c r="B128" s="81" t="s">
        <v>270</v>
      </c>
      <c r="C128" s="38" t="s">
        <v>277</v>
      </c>
      <c r="D128" s="142">
        <v>90</v>
      </c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2">
        <v>60</v>
      </c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216"/>
      <c r="AI128" s="214">
        <f t="shared" si="5"/>
        <v>150</v>
      </c>
      <c r="AJ128" s="118">
        <v>69</v>
      </c>
      <c r="AK128" s="211">
        <f t="shared" si="6"/>
        <v>0.76666666666666672</v>
      </c>
      <c r="AL128" s="110" t="s">
        <v>191</v>
      </c>
    </row>
    <row r="129" spans="1:38" ht="14.25" customHeight="1" x14ac:dyDescent="0.2">
      <c r="A129" s="232">
        <v>117</v>
      </c>
      <c r="B129" s="63" t="s">
        <v>270</v>
      </c>
      <c r="C129" s="115" t="s">
        <v>338</v>
      </c>
      <c r="D129" s="142">
        <v>138</v>
      </c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2">
        <v>12</v>
      </c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216"/>
      <c r="AI129" s="214">
        <f t="shared" si="5"/>
        <v>150</v>
      </c>
      <c r="AJ129" s="118">
        <v>229</v>
      </c>
      <c r="AK129" s="211">
        <f t="shared" si="6"/>
        <v>1.6594202898550725</v>
      </c>
      <c r="AL129" s="110" t="s">
        <v>191</v>
      </c>
    </row>
    <row r="130" spans="1:38" ht="14.25" customHeight="1" x14ac:dyDescent="0.2">
      <c r="A130" s="232">
        <v>118</v>
      </c>
      <c r="B130" s="81" t="s">
        <v>270</v>
      </c>
      <c r="C130" s="38" t="s">
        <v>339</v>
      </c>
      <c r="D130" s="142">
        <v>90</v>
      </c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2">
        <v>60</v>
      </c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216"/>
      <c r="AI130" s="214">
        <f t="shared" si="5"/>
        <v>150</v>
      </c>
      <c r="AJ130" s="118">
        <v>285</v>
      </c>
      <c r="AK130" s="211">
        <f t="shared" si="6"/>
        <v>3.1666666666666665</v>
      </c>
      <c r="AL130" s="110" t="s">
        <v>191</v>
      </c>
    </row>
    <row r="131" spans="1:38" ht="14.25" customHeight="1" x14ac:dyDescent="0.2">
      <c r="A131" s="232">
        <v>119</v>
      </c>
      <c r="B131" s="81" t="s">
        <v>270</v>
      </c>
      <c r="C131" s="38" t="s">
        <v>340</v>
      </c>
      <c r="D131" s="142">
        <v>90</v>
      </c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2">
        <v>60</v>
      </c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216"/>
      <c r="AI131" s="214">
        <f t="shared" si="5"/>
        <v>150</v>
      </c>
      <c r="AJ131" s="118">
        <v>168</v>
      </c>
      <c r="AK131" s="211">
        <f t="shared" si="6"/>
        <v>1.8666666666666667</v>
      </c>
      <c r="AL131" s="110" t="s">
        <v>191</v>
      </c>
    </row>
    <row r="132" spans="1:38" ht="14.25" customHeight="1" x14ac:dyDescent="0.2">
      <c r="A132" s="232">
        <v>120</v>
      </c>
      <c r="B132" s="81" t="s">
        <v>270</v>
      </c>
      <c r="C132" s="38" t="s">
        <v>341</v>
      </c>
      <c r="D132" s="142">
        <v>90</v>
      </c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2">
        <v>60</v>
      </c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216"/>
      <c r="AI132" s="214">
        <f t="shared" si="5"/>
        <v>150</v>
      </c>
      <c r="AJ132" s="118">
        <v>305</v>
      </c>
      <c r="AK132" s="211">
        <f t="shared" si="6"/>
        <v>3.3888888888888888</v>
      </c>
      <c r="AL132" s="110" t="s">
        <v>191</v>
      </c>
    </row>
    <row r="133" spans="1:38" ht="14.25" customHeight="1" x14ac:dyDescent="0.2">
      <c r="A133" s="232">
        <v>121</v>
      </c>
      <c r="B133" s="63" t="s">
        <v>270</v>
      </c>
      <c r="C133" s="38" t="s">
        <v>342</v>
      </c>
      <c r="D133" s="142">
        <v>90</v>
      </c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2">
        <v>60</v>
      </c>
      <c r="V133" s="146"/>
      <c r="W133" s="146"/>
      <c r="X133" s="146"/>
      <c r="Y133" s="146"/>
      <c r="Z133" s="146"/>
      <c r="AA133" s="146"/>
      <c r="AB133" s="146"/>
      <c r="AC133" s="146"/>
      <c r="AD133" s="146"/>
      <c r="AE133" s="146"/>
      <c r="AF133" s="146"/>
      <c r="AG133" s="146"/>
      <c r="AH133" s="216"/>
      <c r="AI133" s="214">
        <f t="shared" si="5"/>
        <v>150</v>
      </c>
      <c r="AJ133" s="118">
        <v>114</v>
      </c>
      <c r="AK133" s="211">
        <f t="shared" si="6"/>
        <v>1.2666666666666666</v>
      </c>
      <c r="AL133" s="110" t="s">
        <v>191</v>
      </c>
    </row>
    <row r="134" spans="1:38" ht="14.25" customHeight="1" x14ac:dyDescent="0.2">
      <c r="A134" s="232">
        <v>122</v>
      </c>
      <c r="B134" s="81" t="s">
        <v>270</v>
      </c>
      <c r="C134" s="116" t="s">
        <v>343</v>
      </c>
      <c r="D134" s="142">
        <v>102</v>
      </c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2">
        <v>36</v>
      </c>
      <c r="V134" s="146">
        <v>12</v>
      </c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216"/>
      <c r="AI134" s="214">
        <f t="shared" si="5"/>
        <v>150</v>
      </c>
      <c r="AJ134" s="118">
        <v>200</v>
      </c>
      <c r="AK134" s="211">
        <f t="shared" si="6"/>
        <v>1.9607843137254901</v>
      </c>
      <c r="AL134" s="110" t="s">
        <v>191</v>
      </c>
    </row>
    <row r="135" spans="1:38" ht="14.25" customHeight="1" x14ac:dyDescent="0.2">
      <c r="A135" s="232">
        <v>123</v>
      </c>
      <c r="B135" s="81" t="s">
        <v>270</v>
      </c>
      <c r="C135" s="116" t="s">
        <v>344</v>
      </c>
      <c r="D135" s="142">
        <v>90</v>
      </c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2">
        <v>60</v>
      </c>
      <c r="V135" s="146"/>
      <c r="W135" s="146"/>
      <c r="X135" s="146"/>
      <c r="Y135" s="146"/>
      <c r="Z135" s="146"/>
      <c r="AA135" s="146"/>
      <c r="AB135" s="146"/>
      <c r="AC135" s="146"/>
      <c r="AD135" s="146"/>
      <c r="AE135" s="146"/>
      <c r="AF135" s="146"/>
      <c r="AG135" s="146"/>
      <c r="AH135" s="216"/>
      <c r="AI135" s="214">
        <f t="shared" si="5"/>
        <v>150</v>
      </c>
      <c r="AJ135" s="118">
        <v>1340</v>
      </c>
      <c r="AK135" s="211">
        <f t="shared" si="6"/>
        <v>14.888888888888889</v>
      </c>
      <c r="AL135" s="110" t="s">
        <v>191</v>
      </c>
    </row>
    <row r="136" spans="1:38" ht="14.25" customHeight="1" x14ac:dyDescent="0.2">
      <c r="A136" s="232">
        <v>124</v>
      </c>
      <c r="B136" s="81" t="s">
        <v>270</v>
      </c>
      <c r="C136" s="116" t="s">
        <v>345</v>
      </c>
      <c r="D136" s="142">
        <v>90</v>
      </c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2">
        <v>60</v>
      </c>
      <c r="V136" s="146"/>
      <c r="W136" s="146"/>
      <c r="X136" s="146"/>
      <c r="Y136" s="146"/>
      <c r="Z136" s="146"/>
      <c r="AA136" s="146"/>
      <c r="AB136" s="146"/>
      <c r="AC136" s="146"/>
      <c r="AD136" s="146"/>
      <c r="AE136" s="146"/>
      <c r="AF136" s="146"/>
      <c r="AG136" s="146"/>
      <c r="AH136" s="216"/>
      <c r="AI136" s="214">
        <f t="shared" si="5"/>
        <v>150</v>
      </c>
      <c r="AJ136" s="118">
        <v>343</v>
      </c>
      <c r="AK136" s="211">
        <f t="shared" si="6"/>
        <v>3.8111111111111109</v>
      </c>
      <c r="AL136" s="110" t="s">
        <v>191</v>
      </c>
    </row>
    <row r="137" spans="1:38" ht="14.25" customHeight="1" x14ac:dyDescent="0.2">
      <c r="A137" s="232">
        <v>125</v>
      </c>
      <c r="B137" s="81" t="s">
        <v>270</v>
      </c>
      <c r="C137" s="37" t="s">
        <v>346</v>
      </c>
      <c r="D137" s="145">
        <v>6</v>
      </c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4">
        <v>144</v>
      </c>
      <c r="V137" s="146"/>
      <c r="W137" s="146"/>
      <c r="X137" s="146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216"/>
      <c r="AI137" s="214">
        <f t="shared" si="5"/>
        <v>150</v>
      </c>
      <c r="AJ137" s="238">
        <v>132</v>
      </c>
      <c r="AK137" s="211">
        <f t="shared" si="6"/>
        <v>22</v>
      </c>
      <c r="AL137" s="110" t="s">
        <v>192</v>
      </c>
    </row>
    <row r="138" spans="1:38" ht="14.25" customHeight="1" x14ac:dyDescent="0.2">
      <c r="A138" s="232">
        <v>126</v>
      </c>
      <c r="B138" s="81" t="s">
        <v>270</v>
      </c>
      <c r="C138" s="37" t="s">
        <v>219</v>
      </c>
      <c r="D138" s="418" t="s">
        <v>367</v>
      </c>
      <c r="E138" s="419"/>
      <c r="F138" s="419"/>
      <c r="G138" s="419"/>
      <c r="H138" s="419"/>
      <c r="I138" s="419"/>
      <c r="J138" s="419"/>
      <c r="K138" s="419"/>
      <c r="L138" s="419"/>
      <c r="M138" s="419"/>
      <c r="N138" s="419"/>
      <c r="O138" s="419"/>
      <c r="P138" s="419"/>
      <c r="Q138" s="419"/>
      <c r="R138" s="419"/>
      <c r="S138" s="419"/>
      <c r="T138" s="419"/>
      <c r="U138" s="419"/>
      <c r="V138" s="419"/>
      <c r="W138" s="419"/>
      <c r="X138" s="419"/>
      <c r="Y138" s="419"/>
      <c r="Z138" s="419"/>
      <c r="AA138" s="419"/>
      <c r="AB138" s="419"/>
      <c r="AC138" s="419"/>
      <c r="AD138" s="419"/>
      <c r="AE138" s="419"/>
      <c r="AF138" s="419"/>
      <c r="AG138" s="419"/>
      <c r="AH138" s="420"/>
      <c r="AI138" s="214">
        <f>SUM(D138:AH138)</f>
        <v>0</v>
      </c>
      <c r="AJ138" s="238"/>
      <c r="AK138" s="211" t="e">
        <f>+AJ138/#REF!</f>
        <v>#REF!</v>
      </c>
      <c r="AL138" s="110" t="s">
        <v>192</v>
      </c>
    </row>
    <row r="139" spans="1:38" ht="14.25" customHeight="1" x14ac:dyDescent="0.2">
      <c r="A139" s="232">
        <v>127</v>
      </c>
      <c r="B139" s="81" t="s">
        <v>270</v>
      </c>
      <c r="C139" s="37" t="s">
        <v>272</v>
      </c>
      <c r="D139" s="145">
        <v>6</v>
      </c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4">
        <v>144</v>
      </c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216"/>
      <c r="AI139" s="214">
        <f t="shared" si="5"/>
        <v>150</v>
      </c>
      <c r="AJ139" s="238">
        <v>125</v>
      </c>
      <c r="AK139" s="211">
        <f t="shared" si="6"/>
        <v>20.833333333333332</v>
      </c>
      <c r="AL139" s="110" t="s">
        <v>192</v>
      </c>
    </row>
    <row r="140" spans="1:38" ht="14.25" customHeight="1" x14ac:dyDescent="0.2">
      <c r="A140" s="232">
        <v>128</v>
      </c>
      <c r="B140" s="81" t="s">
        <v>270</v>
      </c>
      <c r="C140" s="37" t="s">
        <v>221</v>
      </c>
      <c r="D140" s="418" t="s">
        <v>445</v>
      </c>
      <c r="E140" s="419"/>
      <c r="F140" s="419"/>
      <c r="G140" s="419"/>
      <c r="H140" s="419"/>
      <c r="I140" s="419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19"/>
      <c r="AC140" s="419"/>
      <c r="AD140" s="419"/>
      <c r="AE140" s="419"/>
      <c r="AF140" s="419"/>
      <c r="AG140" s="419"/>
      <c r="AH140" s="420"/>
      <c r="AI140" s="214">
        <f>SUM(D140:AH140)</f>
        <v>0</v>
      </c>
      <c r="AJ140" s="238"/>
      <c r="AK140" s="211" t="e">
        <f>+AJ140/#REF!</f>
        <v>#REF!</v>
      </c>
      <c r="AL140" s="110" t="s">
        <v>192</v>
      </c>
    </row>
    <row r="141" spans="1:38" ht="14.25" customHeight="1" x14ac:dyDescent="0.2">
      <c r="A141" s="232">
        <v>129</v>
      </c>
      <c r="B141" s="81" t="s">
        <v>270</v>
      </c>
      <c r="C141" s="37" t="s">
        <v>259</v>
      </c>
      <c r="D141" s="145">
        <v>6</v>
      </c>
      <c r="E141" s="146"/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4">
        <v>144</v>
      </c>
      <c r="V141" s="146"/>
      <c r="W141" s="146"/>
      <c r="X141" s="146"/>
      <c r="Y141" s="146"/>
      <c r="Z141" s="146"/>
      <c r="AA141" s="146"/>
      <c r="AB141" s="146"/>
      <c r="AC141" s="146"/>
      <c r="AD141" s="146"/>
      <c r="AE141" s="146"/>
      <c r="AF141" s="146"/>
      <c r="AG141" s="146"/>
      <c r="AH141" s="216"/>
      <c r="AI141" s="214">
        <f t="shared" si="5"/>
        <v>150</v>
      </c>
      <c r="AJ141" s="238">
        <v>87</v>
      </c>
      <c r="AK141" s="211">
        <f t="shared" si="6"/>
        <v>14.5</v>
      </c>
      <c r="AL141" s="110" t="s">
        <v>192</v>
      </c>
    </row>
    <row r="142" spans="1:38" ht="14.25" customHeight="1" x14ac:dyDescent="0.2">
      <c r="A142" s="232">
        <v>130</v>
      </c>
      <c r="B142" s="81" t="s">
        <v>270</v>
      </c>
      <c r="C142" s="37" t="s">
        <v>411</v>
      </c>
      <c r="D142" s="145">
        <v>6</v>
      </c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4">
        <v>144</v>
      </c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216"/>
      <c r="AI142" s="214">
        <f t="shared" si="5"/>
        <v>150</v>
      </c>
      <c r="AJ142" s="238">
        <v>143</v>
      </c>
      <c r="AK142" s="211">
        <f t="shared" si="6"/>
        <v>23.833333333333332</v>
      </c>
      <c r="AL142" s="110" t="s">
        <v>192</v>
      </c>
    </row>
    <row r="143" spans="1:38" ht="14.25" customHeight="1" x14ac:dyDescent="0.2">
      <c r="A143" s="232">
        <v>131</v>
      </c>
      <c r="B143" s="81" t="s">
        <v>270</v>
      </c>
      <c r="C143" s="39" t="s">
        <v>237</v>
      </c>
      <c r="D143" s="145">
        <v>90</v>
      </c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>
        <v>60</v>
      </c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216"/>
      <c r="AI143" s="214">
        <f t="shared" si="5"/>
        <v>150</v>
      </c>
      <c r="AJ143" s="238">
        <v>40</v>
      </c>
      <c r="AK143" s="211">
        <f t="shared" si="6"/>
        <v>0.44444444444444442</v>
      </c>
      <c r="AL143" s="110" t="s">
        <v>194</v>
      </c>
    </row>
    <row r="144" spans="1:38" ht="14.25" customHeight="1" x14ac:dyDescent="0.2">
      <c r="A144" s="232">
        <v>132</v>
      </c>
      <c r="B144" s="81" t="s">
        <v>270</v>
      </c>
      <c r="C144" s="34" t="s">
        <v>271</v>
      </c>
      <c r="D144" s="145">
        <v>90</v>
      </c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>
        <v>60</v>
      </c>
      <c r="V144" s="146"/>
      <c r="W144" s="146"/>
      <c r="X144" s="146"/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216"/>
      <c r="AI144" s="214">
        <f t="shared" si="5"/>
        <v>150</v>
      </c>
      <c r="AJ144" s="238">
        <v>118</v>
      </c>
      <c r="AK144" s="211">
        <f t="shared" si="6"/>
        <v>1.3111111111111111</v>
      </c>
      <c r="AL144" s="110" t="s">
        <v>194</v>
      </c>
    </row>
    <row r="145" spans="1:38" ht="14.25" customHeight="1" x14ac:dyDescent="0.2">
      <c r="A145" s="232">
        <v>133</v>
      </c>
      <c r="B145" s="81" t="s">
        <v>270</v>
      </c>
      <c r="C145" s="34" t="s">
        <v>349</v>
      </c>
      <c r="D145" s="145">
        <v>90</v>
      </c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>
        <v>60</v>
      </c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216"/>
      <c r="AI145" s="214">
        <f t="shared" si="5"/>
        <v>150</v>
      </c>
      <c r="AJ145" s="238">
        <v>105</v>
      </c>
      <c r="AK145" s="211">
        <f t="shared" si="6"/>
        <v>1.1666666666666667</v>
      </c>
      <c r="AL145" s="110" t="s">
        <v>194</v>
      </c>
    </row>
    <row r="146" spans="1:38" ht="14.25" customHeight="1" x14ac:dyDescent="0.2">
      <c r="A146" s="232">
        <v>134</v>
      </c>
      <c r="B146" s="81" t="s">
        <v>270</v>
      </c>
      <c r="C146" s="39" t="s">
        <v>350</v>
      </c>
      <c r="D146" s="145">
        <v>90</v>
      </c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>
        <v>60</v>
      </c>
      <c r="V146" s="146"/>
      <c r="W146" s="146"/>
      <c r="X146" s="146"/>
      <c r="Y146" s="146"/>
      <c r="Z146" s="146"/>
      <c r="AA146" s="146"/>
      <c r="AB146" s="146"/>
      <c r="AC146" s="146"/>
      <c r="AD146" s="146"/>
      <c r="AE146" s="146"/>
      <c r="AF146" s="146"/>
      <c r="AG146" s="146"/>
      <c r="AH146" s="216"/>
      <c r="AI146" s="214">
        <f t="shared" si="5"/>
        <v>150</v>
      </c>
      <c r="AJ146" s="238">
        <v>109</v>
      </c>
      <c r="AK146" s="211">
        <f t="shared" si="6"/>
        <v>1.211111111111111</v>
      </c>
      <c r="AL146" s="110" t="s">
        <v>220</v>
      </c>
    </row>
    <row r="147" spans="1:38" ht="14.25" customHeight="1" x14ac:dyDescent="0.2">
      <c r="A147" s="232">
        <v>135</v>
      </c>
      <c r="B147" s="81" t="s">
        <v>270</v>
      </c>
      <c r="C147" s="120" t="s">
        <v>279</v>
      </c>
      <c r="D147" s="143">
        <v>30</v>
      </c>
      <c r="E147" s="146"/>
      <c r="F147" s="144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4">
        <v>57</v>
      </c>
      <c r="T147" s="146"/>
      <c r="U147" s="144">
        <v>57</v>
      </c>
      <c r="V147" s="146"/>
      <c r="W147" s="144"/>
      <c r="X147" s="144"/>
      <c r="Y147" s="146"/>
      <c r="Z147" s="146"/>
      <c r="AA147" s="146"/>
      <c r="AB147" s="146"/>
      <c r="AC147" s="144"/>
      <c r="AD147" s="146"/>
      <c r="AE147" s="142">
        <v>6</v>
      </c>
      <c r="AF147" s="146"/>
      <c r="AG147" s="146"/>
      <c r="AH147" s="216"/>
      <c r="AI147" s="214">
        <f t="shared" si="5"/>
        <v>150</v>
      </c>
      <c r="AJ147" s="119">
        <v>55</v>
      </c>
      <c r="AK147" s="211">
        <f t="shared" si="6"/>
        <v>1.8333333333333333</v>
      </c>
      <c r="AL147" s="110" t="s">
        <v>195</v>
      </c>
    </row>
    <row r="148" spans="1:38" ht="14.25" customHeight="1" x14ac:dyDescent="0.2">
      <c r="A148" s="232">
        <v>136</v>
      </c>
      <c r="B148" s="81" t="s">
        <v>270</v>
      </c>
      <c r="C148" s="120" t="s">
        <v>260</v>
      </c>
      <c r="D148" s="143">
        <v>48</v>
      </c>
      <c r="E148" s="146"/>
      <c r="F148" s="144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  <c r="Q148" s="146"/>
      <c r="R148" s="146"/>
      <c r="S148" s="144">
        <v>18</v>
      </c>
      <c r="T148" s="146"/>
      <c r="U148" s="144">
        <v>18</v>
      </c>
      <c r="V148" s="146"/>
      <c r="W148" s="144">
        <v>36</v>
      </c>
      <c r="X148" s="144">
        <v>24</v>
      </c>
      <c r="Y148" s="146"/>
      <c r="Z148" s="146"/>
      <c r="AA148" s="146"/>
      <c r="AB148" s="146"/>
      <c r="AC148" s="144"/>
      <c r="AD148" s="146"/>
      <c r="AE148" s="142">
        <v>6</v>
      </c>
      <c r="AF148" s="146"/>
      <c r="AG148" s="146"/>
      <c r="AH148" s="216"/>
      <c r="AI148" s="214">
        <f t="shared" si="5"/>
        <v>150</v>
      </c>
      <c r="AJ148" s="119">
        <v>70</v>
      </c>
      <c r="AK148" s="211">
        <f t="shared" si="6"/>
        <v>1.4583333333333333</v>
      </c>
      <c r="AL148" s="110" t="s">
        <v>195</v>
      </c>
    </row>
    <row r="149" spans="1:38" ht="14.25" customHeight="1" x14ac:dyDescent="0.2">
      <c r="A149" s="232">
        <v>137</v>
      </c>
      <c r="B149" s="81" t="s">
        <v>270</v>
      </c>
      <c r="C149" s="189" t="s">
        <v>427</v>
      </c>
      <c r="D149" s="143">
        <v>30</v>
      </c>
      <c r="E149" s="146"/>
      <c r="F149" s="224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  <c r="Q149" s="146"/>
      <c r="R149" s="146"/>
      <c r="S149" s="224">
        <v>48</v>
      </c>
      <c r="T149" s="146"/>
      <c r="U149" s="224">
        <v>48</v>
      </c>
      <c r="V149" s="146"/>
      <c r="W149" s="224"/>
      <c r="X149" s="224"/>
      <c r="Y149" s="146"/>
      <c r="Z149" s="146"/>
      <c r="AA149" s="146"/>
      <c r="AB149" s="146"/>
      <c r="AC149" s="224"/>
      <c r="AD149" s="146"/>
      <c r="AE149" s="224">
        <v>24</v>
      </c>
      <c r="AF149" s="146"/>
      <c r="AG149" s="146"/>
      <c r="AH149" s="216"/>
      <c r="AI149" s="214">
        <f t="shared" si="5"/>
        <v>150</v>
      </c>
      <c r="AJ149" s="119">
        <v>103</v>
      </c>
      <c r="AK149" s="211">
        <f t="shared" si="6"/>
        <v>3.4333333333333331</v>
      </c>
      <c r="AL149" s="110" t="s">
        <v>195</v>
      </c>
    </row>
    <row r="150" spans="1:38" ht="14.25" customHeight="1" x14ac:dyDescent="0.2">
      <c r="A150" s="232">
        <v>138</v>
      </c>
      <c r="B150" s="81" t="s">
        <v>270</v>
      </c>
      <c r="C150" s="120" t="s">
        <v>352</v>
      </c>
      <c r="D150" s="143">
        <v>30</v>
      </c>
      <c r="E150" s="146"/>
      <c r="F150" s="144">
        <v>6</v>
      </c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144">
        <v>54</v>
      </c>
      <c r="T150" s="146"/>
      <c r="U150" s="144">
        <v>54</v>
      </c>
      <c r="V150" s="146"/>
      <c r="W150" s="144"/>
      <c r="X150" s="144"/>
      <c r="Y150" s="146"/>
      <c r="Z150" s="146"/>
      <c r="AA150" s="146"/>
      <c r="AB150" s="146"/>
      <c r="AC150" s="144">
        <v>6</v>
      </c>
      <c r="AD150" s="146"/>
      <c r="AE150" s="142"/>
      <c r="AF150" s="146"/>
      <c r="AG150" s="146"/>
      <c r="AH150" s="216"/>
      <c r="AI150" s="214">
        <f t="shared" si="5"/>
        <v>150</v>
      </c>
      <c r="AJ150" s="119">
        <v>89</v>
      </c>
      <c r="AK150" s="211">
        <f t="shared" si="6"/>
        <v>2.9666666666666668</v>
      </c>
      <c r="AL150" s="110" t="s">
        <v>195</v>
      </c>
    </row>
    <row r="151" spans="1:38" ht="14.25" customHeight="1" x14ac:dyDescent="0.2">
      <c r="A151" s="232">
        <v>139</v>
      </c>
      <c r="B151" s="81" t="s">
        <v>270</v>
      </c>
      <c r="C151" s="120" t="s">
        <v>280</v>
      </c>
      <c r="D151" s="143">
        <v>42</v>
      </c>
      <c r="E151" s="146"/>
      <c r="F151" s="144"/>
      <c r="G151" s="146"/>
      <c r="H151" s="146"/>
      <c r="I151" s="146"/>
      <c r="J151" s="146">
        <v>48</v>
      </c>
      <c r="K151" s="146"/>
      <c r="L151" s="146"/>
      <c r="M151" s="146"/>
      <c r="N151" s="146"/>
      <c r="O151" s="146"/>
      <c r="P151" s="146"/>
      <c r="Q151" s="146"/>
      <c r="R151" s="146"/>
      <c r="S151" s="144">
        <v>27</v>
      </c>
      <c r="T151" s="146"/>
      <c r="U151" s="144">
        <v>27</v>
      </c>
      <c r="V151" s="146"/>
      <c r="W151" s="144"/>
      <c r="X151" s="144"/>
      <c r="Y151" s="146"/>
      <c r="Z151" s="146"/>
      <c r="AA151" s="146"/>
      <c r="AB151" s="146"/>
      <c r="AC151" s="144"/>
      <c r="AD151" s="146"/>
      <c r="AE151" s="142">
        <v>6</v>
      </c>
      <c r="AF151" s="146"/>
      <c r="AG151" s="146"/>
      <c r="AH151" s="216"/>
      <c r="AI151" s="214">
        <f t="shared" si="5"/>
        <v>150</v>
      </c>
      <c r="AJ151" s="119">
        <v>175</v>
      </c>
      <c r="AK151" s="211">
        <f t="shared" si="6"/>
        <v>4.166666666666667</v>
      </c>
      <c r="AL151" s="110" t="s">
        <v>195</v>
      </c>
    </row>
    <row r="152" spans="1:38" ht="14.25" customHeight="1" x14ac:dyDescent="0.2">
      <c r="A152" s="232">
        <v>140</v>
      </c>
      <c r="B152" s="81" t="s">
        <v>270</v>
      </c>
      <c r="C152" s="120" t="s">
        <v>255</v>
      </c>
      <c r="D152" s="223">
        <v>54</v>
      </c>
      <c r="E152" s="146"/>
      <c r="F152" s="142"/>
      <c r="G152" s="146"/>
      <c r="H152" s="146"/>
      <c r="I152" s="146"/>
      <c r="J152" s="146"/>
      <c r="K152" s="146"/>
      <c r="L152" s="146"/>
      <c r="M152" s="146"/>
      <c r="N152" s="146"/>
      <c r="O152" s="146"/>
      <c r="P152" s="146"/>
      <c r="Q152" s="146"/>
      <c r="R152" s="146"/>
      <c r="S152" s="142">
        <v>15</v>
      </c>
      <c r="T152" s="146"/>
      <c r="U152" s="142">
        <v>15</v>
      </c>
      <c r="V152" s="146"/>
      <c r="W152" s="142">
        <v>24</v>
      </c>
      <c r="X152" s="142">
        <v>36</v>
      </c>
      <c r="Y152" s="146"/>
      <c r="Z152" s="146"/>
      <c r="AA152" s="146"/>
      <c r="AB152" s="146"/>
      <c r="AC152" s="142"/>
      <c r="AD152" s="146"/>
      <c r="AE152" s="142">
        <v>6</v>
      </c>
      <c r="AF152" s="146"/>
      <c r="AG152" s="146"/>
      <c r="AH152" s="216"/>
      <c r="AI152" s="214">
        <f t="shared" si="5"/>
        <v>150</v>
      </c>
      <c r="AJ152" s="119">
        <v>167</v>
      </c>
      <c r="AK152" s="211">
        <f t="shared" si="6"/>
        <v>3.0925925925925926</v>
      </c>
      <c r="AL152" s="110" t="s">
        <v>195</v>
      </c>
    </row>
    <row r="153" spans="1:38" ht="14.25" customHeight="1" x14ac:dyDescent="0.2">
      <c r="A153" s="232">
        <v>141</v>
      </c>
      <c r="B153" s="81" t="s">
        <v>270</v>
      </c>
      <c r="C153" s="120" t="s">
        <v>428</v>
      </c>
      <c r="D153" s="143">
        <v>48</v>
      </c>
      <c r="E153" s="146"/>
      <c r="F153" s="144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  <c r="Q153" s="146"/>
      <c r="R153" s="146"/>
      <c r="S153" s="144">
        <v>45</v>
      </c>
      <c r="T153" s="146"/>
      <c r="U153" s="144">
        <v>45</v>
      </c>
      <c r="V153" s="146"/>
      <c r="W153" s="144"/>
      <c r="X153" s="144"/>
      <c r="Y153" s="146"/>
      <c r="Z153" s="146"/>
      <c r="AA153" s="146"/>
      <c r="AB153" s="146"/>
      <c r="AC153" s="144">
        <v>6</v>
      </c>
      <c r="AD153" s="146"/>
      <c r="AE153" s="142">
        <v>6</v>
      </c>
      <c r="AF153" s="146"/>
      <c r="AG153" s="146"/>
      <c r="AH153" s="216"/>
      <c r="AI153" s="214">
        <f t="shared" si="5"/>
        <v>150</v>
      </c>
      <c r="AJ153" s="119">
        <v>178</v>
      </c>
      <c r="AK153" s="211">
        <f t="shared" si="6"/>
        <v>3.7083333333333335</v>
      </c>
      <c r="AL153" s="110" t="s">
        <v>195</v>
      </c>
    </row>
    <row r="154" spans="1:38" ht="14.25" customHeight="1" x14ac:dyDescent="0.2">
      <c r="A154" s="232">
        <v>142</v>
      </c>
      <c r="B154" s="81" t="s">
        <v>270</v>
      </c>
      <c r="C154" s="120" t="s">
        <v>261</v>
      </c>
      <c r="D154" s="143">
        <v>66</v>
      </c>
      <c r="E154" s="146"/>
      <c r="F154" s="144">
        <v>6</v>
      </c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4">
        <v>36</v>
      </c>
      <c r="T154" s="146"/>
      <c r="U154" s="144">
        <v>36</v>
      </c>
      <c r="V154" s="146"/>
      <c r="W154" s="144"/>
      <c r="X154" s="144"/>
      <c r="Y154" s="146"/>
      <c r="Z154" s="146"/>
      <c r="AA154" s="146"/>
      <c r="AB154" s="146"/>
      <c r="AC154" s="142"/>
      <c r="AD154" s="146"/>
      <c r="AE154" s="142">
        <v>6</v>
      </c>
      <c r="AF154" s="146"/>
      <c r="AG154" s="146"/>
      <c r="AH154" s="216"/>
      <c r="AI154" s="214">
        <f t="shared" si="5"/>
        <v>150</v>
      </c>
      <c r="AJ154" s="119">
        <v>149</v>
      </c>
      <c r="AK154" s="211">
        <f t="shared" si="6"/>
        <v>2.2575757575757578</v>
      </c>
      <c r="AL154" s="110" t="s">
        <v>195</v>
      </c>
    </row>
    <row r="155" spans="1:38" ht="14.25" customHeight="1" x14ac:dyDescent="0.2">
      <c r="A155" s="232">
        <v>143</v>
      </c>
      <c r="B155" s="81" t="s">
        <v>270</v>
      </c>
      <c r="C155" s="120" t="s">
        <v>354</v>
      </c>
      <c r="D155" s="223">
        <v>150</v>
      </c>
      <c r="E155" s="146"/>
      <c r="F155" s="144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6"/>
      <c r="T155" s="146"/>
      <c r="U155" s="146"/>
      <c r="V155" s="146"/>
      <c r="W155" s="142"/>
      <c r="X155" s="144"/>
      <c r="Y155" s="146"/>
      <c r="Z155" s="146"/>
      <c r="AA155" s="146"/>
      <c r="AB155" s="146"/>
      <c r="AC155" s="144"/>
      <c r="AD155" s="146"/>
      <c r="AE155" s="144"/>
      <c r="AF155" s="146"/>
      <c r="AG155" s="146"/>
      <c r="AH155" s="216"/>
      <c r="AI155" s="214">
        <f t="shared" si="5"/>
        <v>150</v>
      </c>
      <c r="AJ155" s="119">
        <v>180</v>
      </c>
      <c r="AK155" s="211">
        <f t="shared" si="6"/>
        <v>1.2</v>
      </c>
      <c r="AL155" s="110" t="s">
        <v>197</v>
      </c>
    </row>
    <row r="156" spans="1:38" ht="14.25" customHeight="1" x14ac:dyDescent="0.2">
      <c r="A156" s="232">
        <v>144</v>
      </c>
      <c r="B156" s="81" t="s">
        <v>270</v>
      </c>
      <c r="C156" s="120" t="s">
        <v>355</v>
      </c>
      <c r="D156" s="143">
        <v>90</v>
      </c>
      <c r="E156" s="146"/>
      <c r="F156" s="144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146"/>
      <c r="S156" s="146"/>
      <c r="T156" s="146"/>
      <c r="U156" s="146"/>
      <c r="V156" s="146"/>
      <c r="W156" s="144">
        <v>60</v>
      </c>
      <c r="X156" s="144"/>
      <c r="Y156" s="146"/>
      <c r="Z156" s="146"/>
      <c r="AA156" s="146"/>
      <c r="AB156" s="146"/>
      <c r="AC156" s="144"/>
      <c r="AD156" s="146"/>
      <c r="AE156" s="146"/>
      <c r="AF156" s="146"/>
      <c r="AG156" s="146"/>
      <c r="AH156" s="216"/>
      <c r="AI156" s="214">
        <f t="shared" si="5"/>
        <v>150</v>
      </c>
      <c r="AJ156" s="119">
        <v>198</v>
      </c>
      <c r="AK156" s="211">
        <f t="shared" si="6"/>
        <v>2.2000000000000002</v>
      </c>
      <c r="AL156" s="110" t="s">
        <v>196</v>
      </c>
    </row>
    <row r="157" spans="1:38" ht="14.25" customHeight="1" x14ac:dyDescent="0.2">
      <c r="A157" s="232">
        <v>145</v>
      </c>
      <c r="B157" s="219" t="s">
        <v>270</v>
      </c>
      <c r="C157" s="38" t="s">
        <v>222</v>
      </c>
      <c r="D157" s="147">
        <v>54</v>
      </c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6">
        <v>10</v>
      </c>
      <c r="T157" s="146"/>
      <c r="U157" s="146">
        <v>20</v>
      </c>
      <c r="V157" s="146"/>
      <c r="W157" s="144">
        <v>42</v>
      </c>
      <c r="X157" s="144">
        <v>24</v>
      </c>
      <c r="Y157" s="146"/>
      <c r="Z157" s="146"/>
      <c r="AA157" s="146"/>
      <c r="AB157" s="146"/>
      <c r="AC157" s="146"/>
      <c r="AD157" s="146"/>
      <c r="AE157" s="146"/>
      <c r="AF157" s="146"/>
      <c r="AG157" s="146"/>
      <c r="AH157" s="216"/>
      <c r="AI157" s="214">
        <f t="shared" si="5"/>
        <v>150</v>
      </c>
      <c r="AJ157" s="119">
        <v>527</v>
      </c>
      <c r="AK157" s="211">
        <f t="shared" si="6"/>
        <v>9.7592592592592595</v>
      </c>
      <c r="AL157" s="110" t="s">
        <v>198</v>
      </c>
    </row>
    <row r="158" spans="1:38" ht="14.25" customHeight="1" x14ac:dyDescent="0.2">
      <c r="A158" s="232">
        <v>146</v>
      </c>
      <c r="B158" s="81" t="s">
        <v>270</v>
      </c>
      <c r="C158" s="34" t="s">
        <v>356</v>
      </c>
      <c r="D158" s="147">
        <v>45</v>
      </c>
      <c r="E158" s="146"/>
      <c r="F158" s="146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  <c r="Q158" s="146"/>
      <c r="R158" s="146"/>
      <c r="S158" s="146">
        <v>10</v>
      </c>
      <c r="T158" s="146"/>
      <c r="U158" s="146">
        <v>30</v>
      </c>
      <c r="V158" s="146"/>
      <c r="W158" s="144">
        <v>46</v>
      </c>
      <c r="X158" s="144">
        <v>19</v>
      </c>
      <c r="Y158" s="146"/>
      <c r="Z158" s="146"/>
      <c r="AA158" s="146"/>
      <c r="AB158" s="146"/>
      <c r="AC158" s="146"/>
      <c r="AD158" s="146"/>
      <c r="AE158" s="146"/>
      <c r="AF158" s="146"/>
      <c r="AG158" s="146"/>
      <c r="AH158" s="216"/>
      <c r="AI158" s="214">
        <f t="shared" si="5"/>
        <v>150</v>
      </c>
      <c r="AJ158" s="119">
        <v>123</v>
      </c>
      <c r="AK158" s="211">
        <f t="shared" si="6"/>
        <v>2.7333333333333334</v>
      </c>
      <c r="AL158" s="110" t="s">
        <v>198</v>
      </c>
    </row>
    <row r="159" spans="1:38" ht="14.25" customHeight="1" x14ac:dyDescent="0.2">
      <c r="A159" s="232">
        <v>147</v>
      </c>
      <c r="B159" s="81" t="s">
        <v>270</v>
      </c>
      <c r="C159" s="34" t="s">
        <v>357</v>
      </c>
      <c r="D159" s="147">
        <v>45</v>
      </c>
      <c r="E159" s="146"/>
      <c r="F159" s="146"/>
      <c r="G159" s="146"/>
      <c r="H159" s="146"/>
      <c r="I159" s="146"/>
      <c r="J159" s="146"/>
      <c r="K159" s="146"/>
      <c r="L159" s="146"/>
      <c r="M159" s="146"/>
      <c r="N159" s="146"/>
      <c r="O159" s="146"/>
      <c r="P159" s="146"/>
      <c r="Q159" s="146"/>
      <c r="R159" s="146"/>
      <c r="S159" s="146">
        <v>10</v>
      </c>
      <c r="T159" s="146"/>
      <c r="U159" s="146">
        <v>30</v>
      </c>
      <c r="V159" s="146"/>
      <c r="W159" s="144">
        <v>46</v>
      </c>
      <c r="X159" s="144">
        <v>19</v>
      </c>
      <c r="Y159" s="146"/>
      <c r="Z159" s="146"/>
      <c r="AA159" s="146"/>
      <c r="AB159" s="146"/>
      <c r="AC159" s="146"/>
      <c r="AD159" s="146"/>
      <c r="AE159" s="146"/>
      <c r="AF159" s="146"/>
      <c r="AG159" s="146"/>
      <c r="AH159" s="216"/>
      <c r="AI159" s="214">
        <f t="shared" si="5"/>
        <v>150</v>
      </c>
      <c r="AJ159" s="119">
        <v>72</v>
      </c>
      <c r="AK159" s="211">
        <f t="shared" si="6"/>
        <v>1.6</v>
      </c>
      <c r="AL159" s="110" t="s">
        <v>198</v>
      </c>
    </row>
    <row r="160" spans="1:38" ht="14.25" customHeight="1" x14ac:dyDescent="0.2">
      <c r="A160" s="232">
        <v>148</v>
      </c>
      <c r="B160" s="81" t="s">
        <v>270</v>
      </c>
      <c r="C160" s="34" t="s">
        <v>358</v>
      </c>
      <c r="D160" s="147">
        <v>45</v>
      </c>
      <c r="E160" s="146"/>
      <c r="F160" s="146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  <c r="Q160" s="146"/>
      <c r="R160" s="146"/>
      <c r="S160" s="146">
        <v>15</v>
      </c>
      <c r="T160" s="146"/>
      <c r="U160" s="146">
        <v>25</v>
      </c>
      <c r="V160" s="146"/>
      <c r="W160" s="144">
        <v>40</v>
      </c>
      <c r="X160" s="144">
        <v>25</v>
      </c>
      <c r="Y160" s="146"/>
      <c r="Z160" s="146"/>
      <c r="AA160" s="146"/>
      <c r="AB160" s="146"/>
      <c r="AC160" s="146"/>
      <c r="AD160" s="146"/>
      <c r="AE160" s="146"/>
      <c r="AF160" s="146"/>
      <c r="AG160" s="146"/>
      <c r="AH160" s="216"/>
      <c r="AI160" s="214">
        <f t="shared" si="5"/>
        <v>150</v>
      </c>
      <c r="AJ160" s="119">
        <v>141</v>
      </c>
      <c r="AK160" s="211">
        <f t="shared" si="6"/>
        <v>3.1333333333333333</v>
      </c>
      <c r="AL160" s="110" t="s">
        <v>198</v>
      </c>
    </row>
    <row r="161" spans="1:38" ht="14.25" customHeight="1" x14ac:dyDescent="0.2">
      <c r="A161" s="232">
        <v>149</v>
      </c>
      <c r="B161" s="81" t="s">
        <v>270</v>
      </c>
      <c r="C161" s="34" t="s">
        <v>359</v>
      </c>
      <c r="D161" s="147">
        <v>90</v>
      </c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  <c r="R161" s="146"/>
      <c r="S161" s="146"/>
      <c r="T161" s="146"/>
      <c r="U161" s="146"/>
      <c r="V161" s="146"/>
      <c r="W161" s="148">
        <v>60</v>
      </c>
      <c r="X161" s="148"/>
      <c r="Y161" s="146"/>
      <c r="Z161" s="146"/>
      <c r="AA161" s="146"/>
      <c r="AB161" s="146"/>
      <c r="AC161" s="146"/>
      <c r="AD161" s="146"/>
      <c r="AE161" s="146"/>
      <c r="AF161" s="146"/>
      <c r="AG161" s="146"/>
      <c r="AH161" s="216"/>
      <c r="AI161" s="214">
        <f t="shared" si="5"/>
        <v>150</v>
      </c>
      <c r="AJ161" s="119">
        <v>247</v>
      </c>
      <c r="AK161" s="211">
        <f t="shared" si="6"/>
        <v>2.7444444444444445</v>
      </c>
      <c r="AL161" s="110" t="s">
        <v>225</v>
      </c>
    </row>
    <row r="162" spans="1:38" ht="14.25" customHeight="1" x14ac:dyDescent="0.2">
      <c r="A162" s="232">
        <v>150</v>
      </c>
      <c r="B162" s="81" t="s">
        <v>270</v>
      </c>
      <c r="C162" s="34" t="s">
        <v>360</v>
      </c>
      <c r="D162" s="147">
        <v>90</v>
      </c>
      <c r="E162" s="146"/>
      <c r="F162" s="146"/>
      <c r="G162" s="146"/>
      <c r="H162" s="146"/>
      <c r="I162" s="146"/>
      <c r="J162" s="146"/>
      <c r="K162" s="146"/>
      <c r="L162" s="146"/>
      <c r="M162" s="146"/>
      <c r="N162" s="146"/>
      <c r="O162" s="146"/>
      <c r="P162" s="146"/>
      <c r="Q162" s="146"/>
      <c r="R162" s="146"/>
      <c r="S162" s="146"/>
      <c r="T162" s="146"/>
      <c r="U162" s="146"/>
      <c r="V162" s="146"/>
      <c r="W162" s="148">
        <v>60</v>
      </c>
      <c r="X162" s="148"/>
      <c r="Y162" s="146"/>
      <c r="Z162" s="146"/>
      <c r="AA162" s="146"/>
      <c r="AB162" s="146"/>
      <c r="AC162" s="146"/>
      <c r="AD162" s="146"/>
      <c r="AE162" s="146"/>
      <c r="AF162" s="146"/>
      <c r="AG162" s="146"/>
      <c r="AH162" s="216"/>
      <c r="AI162" s="214">
        <f t="shared" si="5"/>
        <v>150</v>
      </c>
      <c r="AJ162" s="119">
        <v>105</v>
      </c>
      <c r="AK162" s="211">
        <f t="shared" si="6"/>
        <v>1.1666666666666667</v>
      </c>
      <c r="AL162" s="110" t="s">
        <v>223</v>
      </c>
    </row>
    <row r="163" spans="1:38" ht="14.25" customHeight="1" x14ac:dyDescent="0.2">
      <c r="A163" s="232">
        <v>151</v>
      </c>
      <c r="B163" s="81" t="s">
        <v>270</v>
      </c>
      <c r="C163" s="34" t="s">
        <v>361</v>
      </c>
      <c r="D163" s="147">
        <v>90</v>
      </c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146"/>
      <c r="S163" s="146"/>
      <c r="T163" s="146"/>
      <c r="U163" s="146"/>
      <c r="V163" s="146"/>
      <c r="W163" s="148">
        <v>60</v>
      </c>
      <c r="X163" s="148"/>
      <c r="Y163" s="146"/>
      <c r="Z163" s="146"/>
      <c r="AA163" s="146"/>
      <c r="AB163" s="146"/>
      <c r="AC163" s="146"/>
      <c r="AD163" s="146"/>
      <c r="AE163" s="146"/>
      <c r="AF163" s="146"/>
      <c r="AG163" s="146"/>
      <c r="AH163" s="216"/>
      <c r="AI163" s="214">
        <f t="shared" si="5"/>
        <v>150</v>
      </c>
      <c r="AJ163" s="119">
        <v>92</v>
      </c>
      <c r="AK163" s="211">
        <f t="shared" si="6"/>
        <v>1.0222222222222221</v>
      </c>
      <c r="AL163" s="110" t="s">
        <v>224</v>
      </c>
    </row>
    <row r="164" spans="1:38" ht="14.25" customHeight="1" x14ac:dyDescent="0.2">
      <c r="A164" s="232">
        <v>152</v>
      </c>
      <c r="B164" s="81" t="s">
        <v>270</v>
      </c>
      <c r="C164" s="34" t="s">
        <v>446</v>
      </c>
      <c r="D164" s="145">
        <v>50</v>
      </c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>
        <v>50</v>
      </c>
      <c r="V164" s="146"/>
      <c r="W164" s="146">
        <v>50</v>
      </c>
      <c r="X164" s="146"/>
      <c r="Y164" s="146"/>
      <c r="Z164" s="146"/>
      <c r="AA164" s="146"/>
      <c r="AB164" s="146"/>
      <c r="AC164" s="146"/>
      <c r="AD164" s="146"/>
      <c r="AE164" s="146"/>
      <c r="AF164" s="146"/>
      <c r="AG164" s="146"/>
      <c r="AH164" s="216"/>
      <c r="AI164" s="214">
        <f t="shared" si="5"/>
        <v>150</v>
      </c>
      <c r="AJ164" s="238">
        <v>121</v>
      </c>
      <c r="AK164" s="211">
        <f t="shared" si="6"/>
        <v>2.42</v>
      </c>
      <c r="AL164" s="110" t="s">
        <v>202</v>
      </c>
    </row>
    <row r="165" spans="1:38" ht="14.25" customHeight="1" x14ac:dyDescent="0.2">
      <c r="A165" s="232">
        <v>153</v>
      </c>
      <c r="B165" s="81" t="s">
        <v>270</v>
      </c>
      <c r="C165" s="34" t="s">
        <v>363</v>
      </c>
      <c r="D165" s="145">
        <v>50</v>
      </c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46"/>
      <c r="T165" s="146"/>
      <c r="U165" s="146">
        <v>50</v>
      </c>
      <c r="V165" s="146"/>
      <c r="W165" s="146">
        <v>50</v>
      </c>
      <c r="X165" s="146"/>
      <c r="Y165" s="146"/>
      <c r="Z165" s="146"/>
      <c r="AA165" s="146"/>
      <c r="AB165" s="146"/>
      <c r="AC165" s="146"/>
      <c r="AD165" s="146"/>
      <c r="AE165" s="146"/>
      <c r="AF165" s="146"/>
      <c r="AG165" s="146"/>
      <c r="AH165" s="216"/>
      <c r="AI165" s="214">
        <f t="shared" si="5"/>
        <v>150</v>
      </c>
      <c r="AJ165" s="238">
        <v>172</v>
      </c>
      <c r="AK165" s="211">
        <f t="shared" si="6"/>
        <v>3.44</v>
      </c>
      <c r="AL165" s="110" t="s">
        <v>202</v>
      </c>
    </row>
    <row r="166" spans="1:38" ht="14.25" customHeight="1" x14ac:dyDescent="0.2">
      <c r="A166" s="232">
        <v>154</v>
      </c>
      <c r="B166" s="81" t="s">
        <v>270</v>
      </c>
      <c r="C166" s="34" t="s">
        <v>364</v>
      </c>
      <c r="D166" s="145">
        <v>50</v>
      </c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>
        <v>50</v>
      </c>
      <c r="V166" s="146"/>
      <c r="W166" s="146">
        <v>50</v>
      </c>
      <c r="X166" s="146"/>
      <c r="Y166" s="146"/>
      <c r="Z166" s="146"/>
      <c r="AA166" s="146"/>
      <c r="AB166" s="146"/>
      <c r="AC166" s="146"/>
      <c r="AD166" s="146"/>
      <c r="AE166" s="146"/>
      <c r="AF166" s="146"/>
      <c r="AG166" s="146"/>
      <c r="AH166" s="216"/>
      <c r="AI166" s="214">
        <f t="shared" si="5"/>
        <v>150</v>
      </c>
      <c r="AJ166" s="238">
        <v>157</v>
      </c>
      <c r="AK166" s="211">
        <f t="shared" si="6"/>
        <v>3.14</v>
      </c>
      <c r="AL166" s="110" t="s">
        <v>202</v>
      </c>
    </row>
    <row r="167" spans="1:38" ht="14.25" customHeight="1" x14ac:dyDescent="0.2">
      <c r="A167" s="232">
        <v>155</v>
      </c>
      <c r="B167" s="81" t="s">
        <v>270</v>
      </c>
      <c r="C167" s="122" t="s">
        <v>366</v>
      </c>
      <c r="D167" s="145">
        <v>60</v>
      </c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>
        <v>24</v>
      </c>
      <c r="V167" s="146"/>
      <c r="W167" s="146">
        <v>36</v>
      </c>
      <c r="X167" s="146">
        <v>24</v>
      </c>
      <c r="Y167" s="146"/>
      <c r="Z167" s="146"/>
      <c r="AA167" s="146"/>
      <c r="AB167" s="146"/>
      <c r="AC167" s="146"/>
      <c r="AD167" s="146"/>
      <c r="AE167" s="146">
        <v>6</v>
      </c>
      <c r="AF167" s="146"/>
      <c r="AG167" s="146"/>
      <c r="AH167" s="216"/>
      <c r="AI167" s="214">
        <f t="shared" si="5"/>
        <v>150</v>
      </c>
      <c r="AJ167" s="238">
        <v>185</v>
      </c>
      <c r="AK167" s="211">
        <f t="shared" si="6"/>
        <v>3.0833333333333335</v>
      </c>
      <c r="AL167" s="110" t="s">
        <v>203</v>
      </c>
    </row>
    <row r="168" spans="1:38" ht="14.25" customHeight="1" x14ac:dyDescent="0.2">
      <c r="A168" s="232">
        <v>156</v>
      </c>
      <c r="B168" s="81" t="s">
        <v>270</v>
      </c>
      <c r="C168" s="122" t="s">
        <v>365</v>
      </c>
      <c r="D168" s="145">
        <v>54</v>
      </c>
      <c r="E168" s="146"/>
      <c r="F168" s="146"/>
      <c r="G168" s="146"/>
      <c r="H168" s="146"/>
      <c r="I168" s="146"/>
      <c r="J168" s="146"/>
      <c r="K168" s="146"/>
      <c r="L168" s="146"/>
      <c r="M168" s="146"/>
      <c r="N168" s="146"/>
      <c r="O168" s="146"/>
      <c r="P168" s="146"/>
      <c r="Q168" s="146"/>
      <c r="R168" s="146"/>
      <c r="S168" s="146"/>
      <c r="T168" s="146"/>
      <c r="U168" s="146">
        <v>18</v>
      </c>
      <c r="V168" s="146"/>
      <c r="W168" s="146">
        <v>36</v>
      </c>
      <c r="X168" s="146">
        <v>24</v>
      </c>
      <c r="Y168" s="146"/>
      <c r="Z168" s="146"/>
      <c r="AA168" s="146"/>
      <c r="AB168" s="146"/>
      <c r="AC168" s="146"/>
      <c r="AD168" s="146"/>
      <c r="AE168" s="146">
        <v>18</v>
      </c>
      <c r="AF168" s="146"/>
      <c r="AG168" s="146"/>
      <c r="AH168" s="216"/>
      <c r="AI168" s="214">
        <f t="shared" si="5"/>
        <v>150</v>
      </c>
      <c r="AJ168" s="238">
        <v>113</v>
      </c>
      <c r="AK168" s="211">
        <f t="shared" si="6"/>
        <v>2.0925925925925926</v>
      </c>
      <c r="AL168" s="110" t="s">
        <v>203</v>
      </c>
    </row>
    <row r="169" spans="1:38" ht="14.25" customHeight="1" x14ac:dyDescent="0.2">
      <c r="A169" s="232">
        <v>157</v>
      </c>
      <c r="B169" s="81" t="s">
        <v>270</v>
      </c>
      <c r="C169" s="122" t="s">
        <v>226</v>
      </c>
      <c r="D169" s="145">
        <v>72</v>
      </c>
      <c r="E169" s="146"/>
      <c r="F169" s="146"/>
      <c r="G169" s="146"/>
      <c r="H169" s="146"/>
      <c r="I169" s="146"/>
      <c r="J169" s="146"/>
      <c r="K169" s="146"/>
      <c r="L169" s="146"/>
      <c r="M169" s="146"/>
      <c r="N169" s="146"/>
      <c r="O169" s="146"/>
      <c r="P169" s="146"/>
      <c r="Q169" s="146"/>
      <c r="R169" s="146"/>
      <c r="S169" s="146"/>
      <c r="T169" s="146"/>
      <c r="U169" s="146">
        <v>24</v>
      </c>
      <c r="V169" s="146"/>
      <c r="W169" s="146">
        <v>36</v>
      </c>
      <c r="X169" s="146">
        <v>0</v>
      </c>
      <c r="Y169" s="146"/>
      <c r="Z169" s="146"/>
      <c r="AA169" s="146"/>
      <c r="AB169" s="146"/>
      <c r="AC169" s="146"/>
      <c r="AD169" s="146"/>
      <c r="AE169" s="146">
        <v>18</v>
      </c>
      <c r="AF169" s="146"/>
      <c r="AG169" s="146"/>
      <c r="AH169" s="216"/>
      <c r="AI169" s="214">
        <f t="shared" si="5"/>
        <v>150</v>
      </c>
      <c r="AJ169" s="238">
        <v>252</v>
      </c>
      <c r="AK169" s="211">
        <f t="shared" si="6"/>
        <v>3.5</v>
      </c>
      <c r="AL169" s="110" t="s">
        <v>203</v>
      </c>
    </row>
    <row r="170" spans="1:38" ht="14.25" customHeight="1" x14ac:dyDescent="0.2">
      <c r="A170" s="232">
        <v>158</v>
      </c>
      <c r="B170" s="81" t="s">
        <v>270</v>
      </c>
      <c r="C170" s="70" t="s">
        <v>368</v>
      </c>
      <c r="D170" s="145">
        <v>90</v>
      </c>
      <c r="E170" s="146"/>
      <c r="F170" s="146"/>
      <c r="G170" s="146"/>
      <c r="H170" s="146"/>
      <c r="I170" s="146"/>
      <c r="J170" s="146"/>
      <c r="K170" s="146"/>
      <c r="L170" s="146"/>
      <c r="M170" s="146"/>
      <c r="N170" s="146"/>
      <c r="O170" s="146"/>
      <c r="P170" s="146"/>
      <c r="Q170" s="146"/>
      <c r="R170" s="146"/>
      <c r="S170" s="146"/>
      <c r="T170" s="146"/>
      <c r="U170" s="146">
        <v>60</v>
      </c>
      <c r="V170" s="146"/>
      <c r="W170" s="146"/>
      <c r="X170" s="146"/>
      <c r="Y170" s="146"/>
      <c r="Z170" s="146"/>
      <c r="AA170" s="146"/>
      <c r="AB170" s="146"/>
      <c r="AC170" s="146"/>
      <c r="AD170" s="146"/>
      <c r="AE170" s="146"/>
      <c r="AF170" s="146"/>
      <c r="AG170" s="146"/>
      <c r="AH170" s="216"/>
      <c r="AI170" s="214">
        <f t="shared" si="5"/>
        <v>150</v>
      </c>
      <c r="AJ170" s="238">
        <v>66</v>
      </c>
      <c r="AK170" s="211">
        <f t="shared" si="6"/>
        <v>0.73333333333333328</v>
      </c>
      <c r="AL170" s="110" t="s">
        <v>238</v>
      </c>
    </row>
    <row r="171" spans="1:38" ht="14.25" customHeight="1" x14ac:dyDescent="0.2">
      <c r="A171" s="232">
        <v>159</v>
      </c>
      <c r="B171" s="81" t="s">
        <v>270</v>
      </c>
      <c r="C171" s="70" t="s">
        <v>369</v>
      </c>
      <c r="D171" s="145">
        <v>90</v>
      </c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>
        <v>60</v>
      </c>
      <c r="V171" s="146"/>
      <c r="W171" s="146"/>
      <c r="X171" s="146"/>
      <c r="Y171" s="146"/>
      <c r="Z171" s="146"/>
      <c r="AA171" s="146"/>
      <c r="AB171" s="146"/>
      <c r="AC171" s="146"/>
      <c r="AD171" s="146"/>
      <c r="AE171" s="146"/>
      <c r="AF171" s="146"/>
      <c r="AG171" s="146"/>
      <c r="AH171" s="216"/>
      <c r="AI171" s="214">
        <f t="shared" si="5"/>
        <v>150</v>
      </c>
      <c r="AJ171" s="238">
        <v>75</v>
      </c>
      <c r="AK171" s="211">
        <f t="shared" si="6"/>
        <v>0.83333333333333337</v>
      </c>
      <c r="AL171" s="110" t="s">
        <v>238</v>
      </c>
    </row>
    <row r="172" spans="1:38" ht="14.25" customHeight="1" thickBot="1" x14ac:dyDescent="0.25">
      <c r="A172" s="232">
        <v>160</v>
      </c>
      <c r="B172" s="81" t="s">
        <v>270</v>
      </c>
      <c r="C172" s="70" t="s">
        <v>370</v>
      </c>
      <c r="D172" s="145">
        <v>90</v>
      </c>
      <c r="E172" s="146"/>
      <c r="F172" s="146"/>
      <c r="G172" s="146"/>
      <c r="H172" s="146"/>
      <c r="I172" s="146"/>
      <c r="J172" s="146"/>
      <c r="K172" s="146"/>
      <c r="L172" s="146"/>
      <c r="M172" s="146"/>
      <c r="N172" s="146"/>
      <c r="O172" s="146"/>
      <c r="P172" s="146"/>
      <c r="Q172" s="146"/>
      <c r="R172" s="146"/>
      <c r="S172" s="146"/>
      <c r="T172" s="146"/>
      <c r="U172" s="146">
        <v>60</v>
      </c>
      <c r="V172" s="146"/>
      <c r="W172" s="146"/>
      <c r="X172" s="146"/>
      <c r="Y172" s="146"/>
      <c r="Z172" s="146"/>
      <c r="AA172" s="146"/>
      <c r="AB172" s="146"/>
      <c r="AC172" s="146"/>
      <c r="AD172" s="146"/>
      <c r="AE172" s="146"/>
      <c r="AF172" s="146"/>
      <c r="AG172" s="146"/>
      <c r="AH172" s="216"/>
      <c r="AI172" s="214">
        <f t="shared" si="5"/>
        <v>150</v>
      </c>
      <c r="AJ172" s="238">
        <v>101</v>
      </c>
      <c r="AK172" s="211">
        <f t="shared" si="6"/>
        <v>1.1222222222222222</v>
      </c>
      <c r="AL172" s="110" t="s">
        <v>238</v>
      </c>
    </row>
    <row r="173" spans="1:38" ht="15.75" customHeight="1" thickBot="1" x14ac:dyDescent="0.25">
      <c r="A173" s="413" t="s">
        <v>2</v>
      </c>
      <c r="B173" s="414"/>
      <c r="C173" s="421"/>
      <c r="D173" s="191">
        <f t="shared" ref="D173:AH173" si="7">SUM(D13:D172)</f>
        <v>4481</v>
      </c>
      <c r="E173" s="191">
        <f t="shared" si="7"/>
        <v>0</v>
      </c>
      <c r="F173" s="191">
        <f t="shared" si="7"/>
        <v>12</v>
      </c>
      <c r="G173" s="191">
        <f t="shared" si="7"/>
        <v>562</v>
      </c>
      <c r="H173" s="192">
        <f t="shared" si="7"/>
        <v>0</v>
      </c>
      <c r="I173" s="192">
        <f t="shared" si="7"/>
        <v>18</v>
      </c>
      <c r="J173" s="192">
        <f t="shared" si="7"/>
        <v>104</v>
      </c>
      <c r="K173" s="192">
        <f t="shared" si="7"/>
        <v>0</v>
      </c>
      <c r="L173" s="192">
        <f t="shared" si="7"/>
        <v>444</v>
      </c>
      <c r="M173" s="192">
        <f t="shared" si="7"/>
        <v>0</v>
      </c>
      <c r="N173" s="192">
        <f t="shared" si="7"/>
        <v>0</v>
      </c>
      <c r="O173" s="192">
        <f t="shared" si="7"/>
        <v>28</v>
      </c>
      <c r="P173" s="192">
        <f t="shared" si="7"/>
        <v>0</v>
      </c>
      <c r="Q173" s="192">
        <f t="shared" si="7"/>
        <v>0</v>
      </c>
      <c r="R173" s="192">
        <f t="shared" si="7"/>
        <v>262</v>
      </c>
      <c r="S173" s="192">
        <f t="shared" si="7"/>
        <v>2099</v>
      </c>
      <c r="T173" s="192">
        <f t="shared" si="7"/>
        <v>132</v>
      </c>
      <c r="U173" s="192">
        <f t="shared" si="7"/>
        <v>4377</v>
      </c>
      <c r="V173" s="192">
        <f t="shared" si="7"/>
        <v>12</v>
      </c>
      <c r="W173" s="192">
        <f t="shared" si="7"/>
        <v>2352</v>
      </c>
      <c r="X173" s="192">
        <f t="shared" si="7"/>
        <v>5619</v>
      </c>
      <c r="Y173" s="192">
        <f t="shared" si="7"/>
        <v>0</v>
      </c>
      <c r="Z173" s="192">
        <f t="shared" si="7"/>
        <v>0</v>
      </c>
      <c r="AA173" s="192">
        <f t="shared" si="7"/>
        <v>0</v>
      </c>
      <c r="AB173" s="192">
        <f t="shared" si="7"/>
        <v>0</v>
      </c>
      <c r="AC173" s="192">
        <f t="shared" si="7"/>
        <v>12</v>
      </c>
      <c r="AD173" s="192">
        <f t="shared" si="7"/>
        <v>0</v>
      </c>
      <c r="AE173" s="192">
        <f t="shared" si="7"/>
        <v>216</v>
      </c>
      <c r="AF173" s="192">
        <f t="shared" si="7"/>
        <v>48</v>
      </c>
      <c r="AG173" s="192">
        <f t="shared" si="7"/>
        <v>1016</v>
      </c>
      <c r="AH173" s="193">
        <f t="shared" si="7"/>
        <v>192</v>
      </c>
      <c r="AI173" s="233">
        <f t="shared" si="3"/>
        <v>21986</v>
      </c>
      <c r="AJ173" s="239">
        <f>SUM(AJ13:AJ172)</f>
        <v>13720</v>
      </c>
      <c r="AK173" s="234">
        <f t="shared" si="4"/>
        <v>3.0618165588038386</v>
      </c>
    </row>
    <row r="174" spans="1:38" x14ac:dyDescent="0.2">
      <c r="A174" s="154"/>
      <c r="B174" s="154"/>
    </row>
    <row r="175" spans="1:38" x14ac:dyDescent="0.2">
      <c r="A175" s="154"/>
      <c r="B175" s="154"/>
      <c r="C175" s="194" t="s">
        <v>18</v>
      </c>
    </row>
    <row r="176" spans="1:38" x14ac:dyDescent="0.2">
      <c r="A176" s="154"/>
      <c r="B176" s="154"/>
    </row>
    <row r="177" spans="1:34" x14ac:dyDescent="0.2">
      <c r="A177" s="154"/>
      <c r="B177" s="154"/>
    </row>
    <row r="178" spans="1:34" x14ac:dyDescent="0.2">
      <c r="A178" s="154"/>
      <c r="B178" s="154"/>
    </row>
    <row r="179" spans="1:34" x14ac:dyDescent="0.2">
      <c r="A179" s="195"/>
      <c r="B179" s="195"/>
      <c r="C179" s="196"/>
      <c r="F179" s="197"/>
      <c r="G179" s="197"/>
      <c r="H179" s="197"/>
      <c r="I179" s="197"/>
      <c r="J179" s="197"/>
      <c r="K179" s="197"/>
      <c r="L179" s="197"/>
      <c r="M179" s="197"/>
      <c r="N179" s="197"/>
      <c r="O179" s="197"/>
      <c r="P179" s="197"/>
      <c r="Q179" s="197"/>
      <c r="R179" s="197"/>
      <c r="S179" s="197"/>
      <c r="T179" s="197"/>
      <c r="U179" s="197"/>
      <c r="V179" s="197"/>
      <c r="W179" s="197"/>
      <c r="X179" s="197"/>
      <c r="AA179" s="197"/>
      <c r="AB179" s="197"/>
      <c r="AC179" s="197"/>
      <c r="AF179" s="197"/>
      <c r="AG179" s="197"/>
      <c r="AH179" s="197"/>
    </row>
    <row r="180" spans="1:34" x14ac:dyDescent="0.2">
      <c r="A180" s="156" t="s">
        <v>5</v>
      </c>
      <c r="C180" s="188"/>
      <c r="F180" s="154" t="s">
        <v>6</v>
      </c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AA180" s="163"/>
      <c r="AB180" s="163"/>
      <c r="AC180" s="163"/>
      <c r="AF180" s="163"/>
      <c r="AG180" s="163"/>
      <c r="AH180" s="163"/>
    </row>
    <row r="181" spans="1:34" x14ac:dyDescent="0.2">
      <c r="A181" s="154"/>
      <c r="B181" s="154"/>
    </row>
    <row r="182" spans="1:34" x14ac:dyDescent="0.2">
      <c r="A182" s="154"/>
      <c r="B182" s="154"/>
    </row>
    <row r="183" spans="1:34" x14ac:dyDescent="0.2">
      <c r="A183" s="154"/>
      <c r="B183" s="154"/>
    </row>
    <row r="184" spans="1:34" x14ac:dyDescent="0.2">
      <c r="A184" s="195"/>
      <c r="B184" s="195"/>
      <c r="C184" s="196"/>
    </row>
    <row r="185" spans="1:34" x14ac:dyDescent="0.2">
      <c r="A185" s="156" t="s">
        <v>4</v>
      </c>
      <c r="C185" s="188"/>
    </row>
    <row r="186" spans="1:34" x14ac:dyDescent="0.2">
      <c r="A186" s="154"/>
      <c r="B186" s="154"/>
      <c r="F186" s="198" t="s">
        <v>151</v>
      </c>
    </row>
    <row r="187" spans="1:34" x14ac:dyDescent="0.2">
      <c r="A187" s="154"/>
      <c r="B187" s="154"/>
    </row>
    <row r="188" spans="1:34" x14ac:dyDescent="0.2">
      <c r="A188" s="154"/>
      <c r="B188" s="154"/>
      <c r="D188" s="156" t="s">
        <v>19</v>
      </c>
      <c r="F188" s="156" t="s">
        <v>134</v>
      </c>
      <c r="O188" s="156" t="s">
        <v>165</v>
      </c>
      <c r="Q188" s="156" t="s">
        <v>145</v>
      </c>
      <c r="Y188" s="199" t="s">
        <v>130</v>
      </c>
      <c r="Z188" s="155" t="s">
        <v>131</v>
      </c>
    </row>
    <row r="189" spans="1:34" x14ac:dyDescent="0.2">
      <c r="A189" s="154"/>
      <c r="B189" s="154"/>
      <c r="D189" s="156" t="s">
        <v>158</v>
      </c>
      <c r="F189" s="156" t="s">
        <v>180</v>
      </c>
      <c r="O189" s="156" t="s">
        <v>53</v>
      </c>
      <c r="Q189" s="156" t="s">
        <v>54</v>
      </c>
      <c r="Y189" s="156" t="s">
        <v>122</v>
      </c>
      <c r="Z189" s="156" t="s">
        <v>123</v>
      </c>
    </row>
    <row r="190" spans="1:34" x14ac:dyDescent="0.2">
      <c r="A190" s="154"/>
      <c r="B190" s="154"/>
      <c r="D190" s="156" t="s">
        <v>20</v>
      </c>
      <c r="F190" s="156" t="s">
        <v>108</v>
      </c>
      <c r="O190" s="156" t="s">
        <v>21</v>
      </c>
      <c r="Q190" s="156" t="s">
        <v>120</v>
      </c>
      <c r="Y190" s="156" t="s">
        <v>125</v>
      </c>
      <c r="Z190" s="156" t="s">
        <v>126</v>
      </c>
      <c r="AA190" s="155"/>
    </row>
    <row r="191" spans="1:34" x14ac:dyDescent="0.2">
      <c r="A191" s="154"/>
      <c r="B191" s="154"/>
      <c r="D191" s="156" t="s">
        <v>135</v>
      </c>
      <c r="F191" s="156" t="s">
        <v>136</v>
      </c>
      <c r="O191" s="156" t="s">
        <v>29</v>
      </c>
      <c r="Q191" s="156" t="s">
        <v>30</v>
      </c>
      <c r="Y191" s="156" t="s">
        <v>127</v>
      </c>
      <c r="Z191" s="156" t="s">
        <v>128</v>
      </c>
      <c r="AA191" s="155"/>
    </row>
    <row r="192" spans="1:34" x14ac:dyDescent="0.2">
      <c r="A192" s="154"/>
      <c r="B192" s="154"/>
      <c r="D192" s="156" t="s">
        <v>107</v>
      </c>
      <c r="F192" s="156" t="s">
        <v>137</v>
      </c>
      <c r="O192" s="156" t="s">
        <v>22</v>
      </c>
      <c r="Q192" s="156" t="s">
        <v>23</v>
      </c>
      <c r="Y192" s="156" t="s">
        <v>156</v>
      </c>
      <c r="Z192" s="156" t="s">
        <v>157</v>
      </c>
    </row>
    <row r="193" spans="1:26" x14ac:dyDescent="0.2">
      <c r="A193" s="154"/>
      <c r="B193" s="154"/>
      <c r="D193" s="156" t="s">
        <v>138</v>
      </c>
      <c r="F193" s="156" t="s">
        <v>139</v>
      </c>
      <c r="O193" s="156" t="s">
        <v>146</v>
      </c>
      <c r="Q193" s="156" t="s">
        <v>149</v>
      </c>
      <c r="Y193" s="156" t="s">
        <v>166</v>
      </c>
      <c r="Z193" s="156" t="s">
        <v>167</v>
      </c>
    </row>
    <row r="194" spans="1:26" x14ac:dyDescent="0.2">
      <c r="A194" s="154"/>
      <c r="B194" s="154"/>
      <c r="D194" s="156" t="s">
        <v>140</v>
      </c>
      <c r="F194" s="156" t="s">
        <v>141</v>
      </c>
      <c r="O194" s="156" t="s">
        <v>147</v>
      </c>
      <c r="Q194" s="156" t="s">
        <v>148</v>
      </c>
      <c r="Y194" s="156" t="s">
        <v>169</v>
      </c>
      <c r="Z194" s="156" t="s">
        <v>170</v>
      </c>
    </row>
    <row r="195" spans="1:26" x14ac:dyDescent="0.2">
      <c r="A195" s="154"/>
      <c r="B195" s="154"/>
      <c r="D195" s="156" t="s">
        <v>142</v>
      </c>
      <c r="F195" s="156" t="s">
        <v>143</v>
      </c>
      <c r="O195" s="156" t="s">
        <v>25</v>
      </c>
      <c r="Q195" s="156" t="s">
        <v>28</v>
      </c>
      <c r="Y195" s="156" t="s">
        <v>172</v>
      </c>
      <c r="Z195" s="156" t="s">
        <v>173</v>
      </c>
    </row>
    <row r="196" spans="1:26" x14ac:dyDescent="0.2">
      <c r="A196" s="154"/>
      <c r="B196" s="154"/>
      <c r="D196" s="156" t="s">
        <v>115</v>
      </c>
      <c r="F196" s="156" t="s">
        <v>116</v>
      </c>
      <c r="O196" s="156" t="s">
        <v>159</v>
      </c>
      <c r="Q196" s="156" t="s">
        <v>160</v>
      </c>
    </row>
    <row r="197" spans="1:26" x14ac:dyDescent="0.2">
      <c r="A197" s="154"/>
      <c r="B197" s="154"/>
      <c r="D197" s="156" t="s">
        <v>114</v>
      </c>
      <c r="F197" s="156" t="s">
        <v>144</v>
      </c>
      <c r="O197" s="156" t="s">
        <v>26</v>
      </c>
      <c r="Q197" s="156" t="s">
        <v>150</v>
      </c>
      <c r="R197" s="416"/>
      <c r="S197" s="416"/>
      <c r="T197" s="416"/>
      <c r="U197" s="416"/>
      <c r="V197" s="416"/>
    </row>
    <row r="198" spans="1:26" x14ac:dyDescent="0.2">
      <c r="A198" s="154"/>
      <c r="B198" s="154"/>
      <c r="D198" s="156" t="s">
        <v>118</v>
      </c>
      <c r="F198" s="156" t="s">
        <v>119</v>
      </c>
      <c r="O198" s="156" t="s">
        <v>24</v>
      </c>
      <c r="Q198" s="156" t="s">
        <v>27</v>
      </c>
    </row>
    <row r="199" spans="1:26" x14ac:dyDescent="0.2">
      <c r="A199" s="154"/>
      <c r="B199" s="154"/>
      <c r="D199" s="156" t="s">
        <v>182</v>
      </c>
      <c r="F199" s="156" t="s">
        <v>184</v>
      </c>
    </row>
  </sheetData>
  <autoFilter ref="A12:AL173" xr:uid="{00000000-0009-0000-0000-000003000000}"/>
  <mergeCells count="23">
    <mergeCell ref="D69:AH69"/>
    <mergeCell ref="A173:C173"/>
    <mergeCell ref="R197:V197"/>
    <mergeCell ref="Z39:AH39"/>
    <mergeCell ref="D44:AH44"/>
    <mergeCell ref="D45:AH45"/>
    <mergeCell ref="D46:AH46"/>
    <mergeCell ref="V54:AE54"/>
    <mergeCell ref="D55:AH55"/>
    <mergeCell ref="D138:AH138"/>
    <mergeCell ref="D140:AH140"/>
    <mergeCell ref="D31:AH31"/>
    <mergeCell ref="A5:D5"/>
    <mergeCell ref="Y5:AA5"/>
    <mergeCell ref="A6:D6"/>
    <mergeCell ref="Y6:AA6"/>
    <mergeCell ref="A7:D7"/>
    <mergeCell ref="Y7:AA7"/>
    <mergeCell ref="A9:C9"/>
    <mergeCell ref="Y9:AA9"/>
    <mergeCell ref="D14:AH14"/>
    <mergeCell ref="D15:AH15"/>
    <mergeCell ref="D30:AH30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195"/>
  <sheetViews>
    <sheetView workbookViewId="0">
      <selection activeCell="AL167" sqref="AL167:AL168"/>
    </sheetView>
  </sheetViews>
  <sheetFormatPr baseColWidth="10" defaultColWidth="11.42578125" defaultRowHeight="12.75" x14ac:dyDescent="0.2"/>
  <cols>
    <col min="1" max="1" width="7.5703125" style="44" customWidth="1"/>
    <col min="2" max="2" width="21.140625" style="44" customWidth="1"/>
    <col min="3" max="3" width="38.85546875" style="43" customWidth="1"/>
    <col min="4" max="4" width="6.7109375" style="44" customWidth="1"/>
    <col min="5" max="5" width="4.7109375" style="44" customWidth="1"/>
    <col min="6" max="6" width="6.7109375" style="44" customWidth="1"/>
    <col min="7" max="7" width="6.140625" style="44" customWidth="1"/>
    <col min="8" max="11" width="4.7109375" style="44" customWidth="1"/>
    <col min="12" max="12" width="6.7109375" style="44" customWidth="1"/>
    <col min="13" max="17" width="4.7109375" style="44" customWidth="1"/>
    <col min="18" max="19" width="6.7109375" style="44" customWidth="1"/>
    <col min="20" max="21" width="6.5703125" style="44" customWidth="1"/>
    <col min="22" max="22" width="4.7109375" style="44" customWidth="1"/>
    <col min="23" max="24" width="6.7109375" style="44" customWidth="1"/>
    <col min="25" max="32" width="4.7109375" style="44" customWidth="1"/>
    <col min="33" max="33" width="7" style="44" customWidth="1"/>
    <col min="34" max="34" width="4.7109375" style="44" customWidth="1"/>
    <col min="35" max="35" width="9.85546875" style="44" customWidth="1"/>
    <col min="36" max="37" width="11.42578125" style="44"/>
    <col min="38" max="38" width="22.85546875" style="44" bestFit="1" customWidth="1"/>
    <col min="39" max="16384" width="11.42578125" style="44"/>
  </cols>
  <sheetData>
    <row r="1" spans="1:38" x14ac:dyDescent="0.2">
      <c r="A1" s="42"/>
      <c r="B1" s="42"/>
    </row>
    <row r="2" spans="1:38" x14ac:dyDescent="0.2">
      <c r="A2" s="45"/>
      <c r="B2" s="45"/>
      <c r="C2" s="242"/>
      <c r="E2" s="47"/>
      <c r="F2" s="47"/>
      <c r="G2" s="47"/>
      <c r="H2" s="47"/>
      <c r="I2" s="47"/>
      <c r="J2" s="45" t="s">
        <v>7</v>
      </c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1:38" x14ac:dyDescent="0.2">
      <c r="A3" s="42"/>
      <c r="B3" s="42"/>
    </row>
    <row r="4" spans="1:38" x14ac:dyDescent="0.2">
      <c r="A4" s="42"/>
      <c r="B4" s="42"/>
    </row>
    <row r="5" spans="1:38" x14ac:dyDescent="0.2">
      <c r="A5" s="389" t="s">
        <v>101</v>
      </c>
      <c r="B5" s="389"/>
      <c r="C5" s="389"/>
      <c r="D5" s="389"/>
      <c r="U5" s="48" t="s">
        <v>0</v>
      </c>
      <c r="V5" s="49"/>
      <c r="W5" s="49"/>
      <c r="X5" s="50"/>
      <c r="Y5" s="390" t="s">
        <v>102</v>
      </c>
      <c r="Z5" s="390"/>
      <c r="AA5" s="390"/>
      <c r="AB5" s="51"/>
      <c r="AC5" s="51"/>
      <c r="AD5" s="51"/>
      <c r="AE5" s="51"/>
      <c r="AF5" s="51"/>
      <c r="AG5" s="51"/>
    </row>
    <row r="6" spans="1:38" x14ac:dyDescent="0.2">
      <c r="A6" s="389" t="s">
        <v>100</v>
      </c>
      <c r="B6" s="389"/>
      <c r="C6" s="389"/>
      <c r="D6" s="389"/>
      <c r="U6" s="48" t="s">
        <v>1</v>
      </c>
      <c r="V6" s="49"/>
      <c r="W6" s="49"/>
      <c r="X6" s="50"/>
      <c r="Y6" s="390" t="s">
        <v>104</v>
      </c>
      <c r="Z6" s="390"/>
      <c r="AA6" s="390"/>
      <c r="AB6" s="51"/>
      <c r="AC6" s="51"/>
      <c r="AD6" s="51"/>
      <c r="AE6" s="51"/>
      <c r="AF6" s="51"/>
      <c r="AG6" s="51"/>
    </row>
    <row r="7" spans="1:38" x14ac:dyDescent="0.2">
      <c r="A7" s="389"/>
      <c r="B7" s="389"/>
      <c r="C7" s="389"/>
      <c r="D7" s="389"/>
      <c r="U7" s="48" t="s">
        <v>8</v>
      </c>
      <c r="V7" s="49"/>
      <c r="W7" s="49"/>
      <c r="X7" s="50"/>
      <c r="Y7" s="390"/>
      <c r="Z7" s="390"/>
      <c r="AA7" s="390"/>
      <c r="AB7" s="51"/>
      <c r="AC7" s="51"/>
      <c r="AD7" s="51"/>
      <c r="AE7" s="51"/>
      <c r="AF7" s="51"/>
      <c r="AG7" s="51"/>
    </row>
    <row r="8" spans="1:38" x14ac:dyDescent="0.2">
      <c r="A8" s="45"/>
      <c r="B8" s="45"/>
      <c r="U8" s="52"/>
      <c r="V8" s="52"/>
      <c r="W8" s="52"/>
      <c r="X8" s="53"/>
    </row>
    <row r="9" spans="1:38" x14ac:dyDescent="0.2">
      <c r="A9" s="391" t="s">
        <v>283</v>
      </c>
      <c r="B9" s="392"/>
      <c r="C9" s="393"/>
      <c r="U9" s="48" t="s">
        <v>3</v>
      </c>
      <c r="V9" s="49"/>
      <c r="W9" s="49"/>
      <c r="X9" s="50"/>
      <c r="Y9" s="390" t="s">
        <v>447</v>
      </c>
      <c r="Z9" s="390"/>
      <c r="AA9" s="390"/>
    </row>
    <row r="10" spans="1:38" x14ac:dyDescent="0.2">
      <c r="A10" s="42"/>
      <c r="B10" s="42"/>
    </row>
    <row r="11" spans="1:38" ht="13.5" thickBot="1" x14ac:dyDescent="0.25">
      <c r="A11" s="42"/>
      <c r="B11" s="42"/>
    </row>
    <row r="12" spans="1:38" ht="64.5" thickBot="1" x14ac:dyDescent="0.25">
      <c r="A12" s="243" t="s">
        <v>9</v>
      </c>
      <c r="B12" s="57" t="s">
        <v>236</v>
      </c>
      <c r="C12" s="244" t="s">
        <v>10</v>
      </c>
      <c r="D12" s="58" t="s">
        <v>181</v>
      </c>
      <c r="E12" s="58" t="s">
        <v>171</v>
      </c>
      <c r="F12" s="58" t="s">
        <v>179</v>
      </c>
      <c r="G12" s="58" t="s">
        <v>11</v>
      </c>
      <c r="H12" s="58" t="s">
        <v>105</v>
      </c>
      <c r="I12" s="58" t="s">
        <v>174</v>
      </c>
      <c r="J12" s="58" t="s">
        <v>109</v>
      </c>
      <c r="K12" s="58" t="s">
        <v>110</v>
      </c>
      <c r="L12" s="58" t="s">
        <v>111</v>
      </c>
      <c r="M12" s="58" t="s">
        <v>112</v>
      </c>
      <c r="N12" s="58" t="s">
        <v>113</v>
      </c>
      <c r="O12" s="58" t="s">
        <v>117</v>
      </c>
      <c r="P12" s="58" t="s">
        <v>106</v>
      </c>
      <c r="Q12" s="58" t="s">
        <v>183</v>
      </c>
      <c r="R12" s="58" t="s">
        <v>164</v>
      </c>
      <c r="S12" s="58" t="s">
        <v>55</v>
      </c>
      <c r="T12" s="58" t="s">
        <v>12</v>
      </c>
      <c r="U12" s="58" t="s">
        <v>14</v>
      </c>
      <c r="V12" s="58" t="s">
        <v>13</v>
      </c>
      <c r="W12" s="58" t="s">
        <v>132</v>
      </c>
      <c r="X12" s="58" t="s">
        <v>133</v>
      </c>
      <c r="Y12" s="58" t="s">
        <v>15</v>
      </c>
      <c r="Z12" s="58" t="s">
        <v>16</v>
      </c>
      <c r="AA12" s="58" t="s">
        <v>56</v>
      </c>
      <c r="AB12" s="59" t="s">
        <v>155</v>
      </c>
      <c r="AC12" s="59" t="s">
        <v>17</v>
      </c>
      <c r="AD12" s="59" t="s">
        <v>129</v>
      </c>
      <c r="AE12" s="58" t="s">
        <v>121</v>
      </c>
      <c r="AF12" s="58" t="s">
        <v>124</v>
      </c>
      <c r="AG12" s="60" t="s">
        <v>168</v>
      </c>
      <c r="AH12" s="60" t="s">
        <v>175</v>
      </c>
      <c r="AI12" s="255" t="s">
        <v>51</v>
      </c>
      <c r="AJ12" s="259" t="s">
        <v>38</v>
      </c>
      <c r="AK12" s="245" t="s">
        <v>52</v>
      </c>
      <c r="AL12" s="40" t="s">
        <v>215</v>
      </c>
    </row>
    <row r="13" spans="1:38" ht="18" customHeight="1" x14ac:dyDescent="0.2">
      <c r="A13" s="246">
        <v>1</v>
      </c>
      <c r="B13" s="247" t="s">
        <v>239</v>
      </c>
      <c r="C13" s="68" t="s">
        <v>59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>
        <f>9*6</f>
        <v>54</v>
      </c>
      <c r="T13" s="66"/>
      <c r="U13" s="66"/>
      <c r="V13" s="66"/>
      <c r="W13" s="66">
        <f>2*12</f>
        <v>24</v>
      </c>
      <c r="X13" s="66">
        <f>6*12</f>
        <v>72</v>
      </c>
      <c r="Y13" s="67"/>
      <c r="Z13" s="66"/>
      <c r="AA13" s="66"/>
      <c r="AB13" s="66"/>
      <c r="AC13" s="66"/>
      <c r="AD13" s="66"/>
      <c r="AE13" s="66"/>
      <c r="AF13" s="66"/>
      <c r="AG13" s="66"/>
      <c r="AH13" s="68"/>
      <c r="AI13" s="256">
        <f t="shared" ref="AI13:AI76" si="0">SUM(D13:AH13)</f>
        <v>150</v>
      </c>
      <c r="AJ13" s="260">
        <v>0</v>
      </c>
      <c r="AK13" s="248" t="e">
        <f t="shared" ref="AK13:AK76" si="1">+AJ13/D13</f>
        <v>#DIV/0!</v>
      </c>
      <c r="AL13" s="110" t="s">
        <v>216</v>
      </c>
    </row>
    <row r="14" spans="1:38" ht="18" customHeight="1" x14ac:dyDescent="0.2">
      <c r="A14" s="246">
        <v>2</v>
      </c>
      <c r="B14" s="247" t="s">
        <v>372</v>
      </c>
      <c r="C14" s="75" t="s">
        <v>60</v>
      </c>
      <c r="D14" s="72">
        <f>2*4</f>
        <v>8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>
        <f>5*6</f>
        <v>30</v>
      </c>
      <c r="T14" s="72"/>
      <c r="U14" s="72">
        <f>2*6</f>
        <v>12</v>
      </c>
      <c r="V14" s="72"/>
      <c r="W14" s="72">
        <f>3*12</f>
        <v>36</v>
      </c>
      <c r="X14" s="72">
        <f>5*12</f>
        <v>60</v>
      </c>
      <c r="Y14" s="74"/>
      <c r="Z14" s="72"/>
      <c r="AA14" s="74"/>
      <c r="AB14" s="72"/>
      <c r="AC14" s="72"/>
      <c r="AD14" s="72"/>
      <c r="AE14" s="72"/>
      <c r="AF14" s="72"/>
      <c r="AG14" s="72">
        <f>4</f>
        <v>4</v>
      </c>
      <c r="AH14" s="75"/>
      <c r="AI14" s="256">
        <f t="shared" si="0"/>
        <v>150</v>
      </c>
      <c r="AJ14" s="261">
        <v>12</v>
      </c>
      <c r="AK14" s="248">
        <f t="shared" si="1"/>
        <v>1.5</v>
      </c>
      <c r="AL14" s="110" t="s">
        <v>216</v>
      </c>
    </row>
    <row r="15" spans="1:38" ht="18" customHeight="1" x14ac:dyDescent="0.2">
      <c r="A15" s="83">
        <v>3</v>
      </c>
      <c r="B15" s="249" t="s">
        <v>373</v>
      </c>
      <c r="C15" s="75" t="s">
        <v>61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>
        <f>9*6</f>
        <v>54</v>
      </c>
      <c r="V15" s="72"/>
      <c r="W15" s="72">
        <f>6*12</f>
        <v>72</v>
      </c>
      <c r="X15" s="72">
        <f>2*12</f>
        <v>24</v>
      </c>
      <c r="Y15" s="72"/>
      <c r="Z15" s="72"/>
      <c r="AA15" s="72"/>
      <c r="AB15" s="72"/>
      <c r="AC15" s="72"/>
      <c r="AD15" s="72"/>
      <c r="AE15" s="72"/>
      <c r="AF15" s="72"/>
      <c r="AG15" s="72"/>
      <c r="AH15" s="75"/>
      <c r="AI15" s="256">
        <f t="shared" si="0"/>
        <v>150</v>
      </c>
      <c r="AJ15" s="261">
        <v>0</v>
      </c>
      <c r="AK15" s="248" t="e">
        <f t="shared" si="1"/>
        <v>#DIV/0!</v>
      </c>
      <c r="AL15" s="110" t="s">
        <v>216</v>
      </c>
    </row>
    <row r="16" spans="1:38" ht="18" customHeight="1" x14ac:dyDescent="0.2">
      <c r="A16" s="83">
        <v>4</v>
      </c>
      <c r="B16" s="249" t="s">
        <v>373</v>
      </c>
      <c r="C16" s="75" t="s">
        <v>62</v>
      </c>
      <c r="D16" s="72"/>
      <c r="E16" s="72"/>
      <c r="F16" s="72"/>
      <c r="G16" s="72"/>
      <c r="H16" s="74"/>
      <c r="I16" s="74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>
        <f>6*12</f>
        <v>72</v>
      </c>
      <c r="Y16" s="74"/>
      <c r="Z16" s="72"/>
      <c r="AA16" s="74"/>
      <c r="AB16" s="72"/>
      <c r="AC16" s="74"/>
      <c r="AD16" s="74"/>
      <c r="AE16" s="74"/>
      <c r="AF16" s="74"/>
      <c r="AG16" s="74"/>
      <c r="AH16" s="80"/>
      <c r="AI16" s="256">
        <f t="shared" si="0"/>
        <v>72</v>
      </c>
      <c r="AJ16" s="261">
        <v>0</v>
      </c>
      <c r="AK16" s="248" t="e">
        <f t="shared" si="1"/>
        <v>#DIV/0!</v>
      </c>
      <c r="AL16" s="110" t="s">
        <v>216</v>
      </c>
    </row>
    <row r="17" spans="1:38" ht="18" customHeight="1" x14ac:dyDescent="0.2">
      <c r="A17" s="83">
        <v>5</v>
      </c>
      <c r="B17" s="249" t="s">
        <v>373</v>
      </c>
      <c r="C17" s="75" t="s">
        <v>63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4"/>
      <c r="Z17" s="72"/>
      <c r="AA17" s="74"/>
      <c r="AB17" s="72"/>
      <c r="AC17" s="387" t="s">
        <v>435</v>
      </c>
      <c r="AD17" s="388"/>
      <c r="AE17" s="388"/>
      <c r="AF17" s="388"/>
      <c r="AG17" s="388"/>
      <c r="AH17" s="388"/>
      <c r="AI17" s="256">
        <f t="shared" si="0"/>
        <v>0</v>
      </c>
      <c r="AJ17" s="261">
        <v>0</v>
      </c>
      <c r="AK17" s="248" t="e">
        <f t="shared" si="1"/>
        <v>#DIV/0!</v>
      </c>
      <c r="AL17" s="110" t="s">
        <v>216</v>
      </c>
    </row>
    <row r="18" spans="1:38" ht="18" customHeight="1" x14ac:dyDescent="0.2">
      <c r="A18" s="246">
        <v>6</v>
      </c>
      <c r="B18" s="247" t="s">
        <v>373</v>
      </c>
      <c r="C18" s="75" t="s">
        <v>64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>
        <f>8*6</f>
        <v>48</v>
      </c>
      <c r="V18" s="72"/>
      <c r="W18" s="72">
        <f>5*12</f>
        <v>60</v>
      </c>
      <c r="X18" s="72">
        <f>3*12</f>
        <v>36</v>
      </c>
      <c r="Y18" s="74"/>
      <c r="Z18" s="72"/>
      <c r="AA18" s="74"/>
      <c r="AB18" s="72"/>
      <c r="AC18" s="72"/>
      <c r="AD18" s="72"/>
      <c r="AE18" s="72"/>
      <c r="AF18" s="72"/>
      <c r="AG18" s="72">
        <f>6</f>
        <v>6</v>
      </c>
      <c r="AH18" s="75"/>
      <c r="AI18" s="256">
        <f t="shared" si="0"/>
        <v>150</v>
      </c>
      <c r="AJ18" s="261">
        <v>0</v>
      </c>
      <c r="AK18" s="248" t="e">
        <f t="shared" si="1"/>
        <v>#DIV/0!</v>
      </c>
      <c r="AL18" s="110" t="s">
        <v>216</v>
      </c>
    </row>
    <row r="19" spans="1:38" ht="18" customHeight="1" x14ac:dyDescent="0.2">
      <c r="A19" s="83">
        <v>7</v>
      </c>
      <c r="B19" s="249" t="s">
        <v>240</v>
      </c>
      <c r="C19" s="75" t="s">
        <v>65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>
        <f>9*6</f>
        <v>54</v>
      </c>
      <c r="V19" s="72"/>
      <c r="W19" s="72">
        <f>2*12</f>
        <v>24</v>
      </c>
      <c r="X19" s="72">
        <f>6*12</f>
        <v>72</v>
      </c>
      <c r="Y19" s="74"/>
      <c r="Z19" s="72"/>
      <c r="AA19" s="74"/>
      <c r="AB19" s="72"/>
      <c r="AC19" s="72"/>
      <c r="AD19" s="72"/>
      <c r="AE19" s="72"/>
      <c r="AF19" s="72"/>
      <c r="AG19" s="72"/>
      <c r="AH19" s="75"/>
      <c r="AI19" s="256">
        <f t="shared" si="0"/>
        <v>150</v>
      </c>
      <c r="AJ19" s="261">
        <v>0</v>
      </c>
      <c r="AK19" s="248" t="e">
        <f t="shared" si="1"/>
        <v>#DIV/0!</v>
      </c>
      <c r="AL19" s="110" t="s">
        <v>216</v>
      </c>
    </row>
    <row r="20" spans="1:38" ht="18" customHeight="1" x14ac:dyDescent="0.2">
      <c r="A20" s="83">
        <v>8</v>
      </c>
      <c r="B20" s="249" t="s">
        <v>240</v>
      </c>
      <c r="C20" s="75" t="s">
        <v>66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>
        <f>9*6</f>
        <v>54</v>
      </c>
      <c r="V20" s="72"/>
      <c r="W20" s="72">
        <f>2*12</f>
        <v>24</v>
      </c>
      <c r="X20" s="72">
        <f>6*12</f>
        <v>72</v>
      </c>
      <c r="Y20" s="74"/>
      <c r="Z20" s="72"/>
      <c r="AA20" s="74"/>
      <c r="AB20" s="72"/>
      <c r="AC20" s="74"/>
      <c r="AD20" s="74"/>
      <c r="AE20" s="74"/>
      <c r="AF20" s="74"/>
      <c r="AG20" s="74"/>
      <c r="AH20" s="80"/>
      <c r="AI20" s="256">
        <f t="shared" si="0"/>
        <v>150</v>
      </c>
      <c r="AJ20" s="261">
        <v>0</v>
      </c>
      <c r="AK20" s="248" t="e">
        <f t="shared" si="1"/>
        <v>#DIV/0!</v>
      </c>
      <c r="AL20" s="110" t="s">
        <v>216</v>
      </c>
    </row>
    <row r="21" spans="1:38" ht="18" customHeight="1" x14ac:dyDescent="0.2">
      <c r="A21" s="83">
        <v>9</v>
      </c>
      <c r="B21" s="249" t="s">
        <v>240</v>
      </c>
      <c r="C21" s="75" t="s">
        <v>67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>
        <f>7*6</f>
        <v>42</v>
      </c>
      <c r="V21" s="72"/>
      <c r="W21" s="72">
        <f>2*12</f>
        <v>24</v>
      </c>
      <c r="X21" s="72">
        <f>4*12</f>
        <v>48</v>
      </c>
      <c r="Y21" s="72"/>
      <c r="Z21" s="72"/>
      <c r="AA21" s="72"/>
      <c r="AB21" s="72"/>
      <c r="AC21" s="72"/>
      <c r="AD21" s="72"/>
      <c r="AE21" s="72"/>
      <c r="AF21" s="72"/>
      <c r="AG21" s="72">
        <f>36</f>
        <v>36</v>
      </c>
      <c r="AH21" s="75"/>
      <c r="AI21" s="256">
        <f t="shared" si="0"/>
        <v>150</v>
      </c>
      <c r="AJ21" s="261">
        <v>0</v>
      </c>
      <c r="AK21" s="248" t="e">
        <f t="shared" si="1"/>
        <v>#DIV/0!</v>
      </c>
      <c r="AL21" s="110" t="s">
        <v>216</v>
      </c>
    </row>
    <row r="22" spans="1:38" ht="18" customHeight="1" x14ac:dyDescent="0.2">
      <c r="A22" s="246">
        <v>10</v>
      </c>
      <c r="B22" s="247" t="s">
        <v>240</v>
      </c>
      <c r="C22" s="75" t="s">
        <v>68</v>
      </c>
      <c r="D22" s="72">
        <f>8*4</f>
        <v>32</v>
      </c>
      <c r="E22" s="72"/>
      <c r="F22" s="72"/>
      <c r="G22" s="72">
        <f>6*4</f>
        <v>24</v>
      </c>
      <c r="H22" s="72"/>
      <c r="I22" s="72"/>
      <c r="J22" s="72"/>
      <c r="K22" s="83"/>
      <c r="L22" s="72"/>
      <c r="M22" s="72"/>
      <c r="N22" s="72"/>
      <c r="O22" s="72"/>
      <c r="P22" s="72"/>
      <c r="Q22" s="72"/>
      <c r="R22" s="72">
        <f>1*2</f>
        <v>2</v>
      </c>
      <c r="S22" s="83">
        <f>1*4</f>
        <v>4</v>
      </c>
      <c r="T22" s="72"/>
      <c r="U22" s="72">
        <f>3*6</f>
        <v>18</v>
      </c>
      <c r="V22" s="72"/>
      <c r="W22" s="72">
        <f>1*12</f>
        <v>12</v>
      </c>
      <c r="X22" s="72">
        <f>3*12</f>
        <v>36</v>
      </c>
      <c r="Y22" s="74"/>
      <c r="Z22" s="72"/>
      <c r="AA22" s="74"/>
      <c r="AB22" s="72"/>
      <c r="AC22" s="72"/>
      <c r="AD22" s="72"/>
      <c r="AE22" s="72"/>
      <c r="AF22" s="72"/>
      <c r="AG22" s="72">
        <f>22</f>
        <v>22</v>
      </c>
      <c r="AH22" s="75"/>
      <c r="AI22" s="256">
        <f t="shared" si="0"/>
        <v>150</v>
      </c>
      <c r="AJ22" s="261">
        <v>86</v>
      </c>
      <c r="AK22" s="248">
        <f t="shared" si="1"/>
        <v>2.6875</v>
      </c>
      <c r="AL22" s="110" t="s">
        <v>216</v>
      </c>
    </row>
    <row r="23" spans="1:38" ht="18" customHeight="1" x14ac:dyDescent="0.2">
      <c r="A23" s="83">
        <v>11</v>
      </c>
      <c r="B23" s="249" t="s">
        <v>240</v>
      </c>
      <c r="C23" s="75" t="s">
        <v>232</v>
      </c>
      <c r="D23" s="72">
        <f>6*4</f>
        <v>24</v>
      </c>
      <c r="E23" s="72"/>
      <c r="F23" s="72"/>
      <c r="G23" s="72">
        <f>2*4</f>
        <v>8</v>
      </c>
      <c r="H23" s="72"/>
      <c r="I23" s="72"/>
      <c r="J23" s="72"/>
      <c r="K23" s="83"/>
      <c r="L23" s="72"/>
      <c r="M23" s="72"/>
      <c r="N23" s="72"/>
      <c r="O23" s="72"/>
      <c r="P23" s="72"/>
      <c r="Q23" s="72"/>
      <c r="R23" s="72"/>
      <c r="S23" s="83"/>
      <c r="T23" s="72"/>
      <c r="U23" s="72">
        <f>8*6</f>
        <v>48</v>
      </c>
      <c r="V23" s="72"/>
      <c r="W23" s="72"/>
      <c r="X23" s="72">
        <f>4*12</f>
        <v>48</v>
      </c>
      <c r="Y23" s="74"/>
      <c r="Z23" s="72"/>
      <c r="AA23" s="74"/>
      <c r="AB23" s="72"/>
      <c r="AC23" s="72"/>
      <c r="AD23" s="72"/>
      <c r="AE23" s="72"/>
      <c r="AF23" s="72"/>
      <c r="AG23" s="72">
        <f>22</f>
        <v>22</v>
      </c>
      <c r="AH23" s="75"/>
      <c r="AI23" s="256">
        <f t="shared" si="0"/>
        <v>150</v>
      </c>
      <c r="AJ23" s="261">
        <v>38</v>
      </c>
      <c r="AK23" s="248">
        <f t="shared" si="1"/>
        <v>1.5833333333333333</v>
      </c>
      <c r="AL23" s="110" t="s">
        <v>216</v>
      </c>
    </row>
    <row r="24" spans="1:38" ht="18" customHeight="1" x14ac:dyDescent="0.2">
      <c r="A24" s="83">
        <v>12</v>
      </c>
      <c r="B24" s="249" t="s">
        <v>287</v>
      </c>
      <c r="C24" s="75" t="s">
        <v>69</v>
      </c>
      <c r="D24" s="72">
        <f>1*4</f>
        <v>4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>
        <f>10*6</f>
        <v>60</v>
      </c>
      <c r="V24" s="72"/>
      <c r="W24" s="72">
        <f>1*12</f>
        <v>12</v>
      </c>
      <c r="X24" s="72">
        <f>6*12</f>
        <v>72</v>
      </c>
      <c r="Y24" s="74"/>
      <c r="Z24" s="72"/>
      <c r="AA24" s="74"/>
      <c r="AB24" s="72"/>
      <c r="AC24" s="72"/>
      <c r="AD24" s="72"/>
      <c r="AE24" s="72"/>
      <c r="AF24" s="72"/>
      <c r="AG24" s="72">
        <f>2</f>
        <v>2</v>
      </c>
      <c r="AH24" s="75"/>
      <c r="AI24" s="256">
        <f t="shared" si="0"/>
        <v>150</v>
      </c>
      <c r="AJ24" s="261">
        <v>0</v>
      </c>
      <c r="AK24" s="248">
        <f t="shared" si="1"/>
        <v>0</v>
      </c>
      <c r="AL24" s="110" t="s">
        <v>216</v>
      </c>
    </row>
    <row r="25" spans="1:38" ht="18" customHeight="1" x14ac:dyDescent="0.2">
      <c r="A25" s="83">
        <v>13</v>
      </c>
      <c r="B25" s="249" t="s">
        <v>287</v>
      </c>
      <c r="C25" s="75" t="s">
        <v>70</v>
      </c>
      <c r="D25" s="72">
        <f>1*4</f>
        <v>4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>
        <f>8*6</f>
        <v>48</v>
      </c>
      <c r="V25" s="72"/>
      <c r="W25" s="72">
        <f>2*12</f>
        <v>24</v>
      </c>
      <c r="X25" s="72">
        <f>6*12</f>
        <v>72</v>
      </c>
      <c r="Y25" s="74"/>
      <c r="Z25" s="72"/>
      <c r="AA25" s="74"/>
      <c r="AB25" s="72"/>
      <c r="AC25" s="74"/>
      <c r="AD25" s="74"/>
      <c r="AE25" s="74"/>
      <c r="AF25" s="74"/>
      <c r="AG25" s="74">
        <f>2</f>
        <v>2</v>
      </c>
      <c r="AH25" s="80"/>
      <c r="AI25" s="256">
        <f t="shared" si="0"/>
        <v>150</v>
      </c>
      <c r="AJ25" s="261">
        <v>2</v>
      </c>
      <c r="AK25" s="248">
        <f t="shared" si="1"/>
        <v>0.5</v>
      </c>
      <c r="AL25" s="110" t="s">
        <v>216</v>
      </c>
    </row>
    <row r="26" spans="1:38" ht="18" customHeight="1" x14ac:dyDescent="0.2">
      <c r="A26" s="246">
        <v>14</v>
      </c>
      <c r="B26" s="247" t="s">
        <v>287</v>
      </c>
      <c r="C26" s="75" t="s">
        <v>71</v>
      </c>
      <c r="D26" s="72">
        <f t="shared" ref="D26" si="2">1*4</f>
        <v>4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>
        <f>8*6</f>
        <v>48</v>
      </c>
      <c r="V26" s="72"/>
      <c r="W26" s="72">
        <f>2*12</f>
        <v>24</v>
      </c>
      <c r="X26" s="72">
        <f>6*12</f>
        <v>72</v>
      </c>
      <c r="Y26" s="74"/>
      <c r="Z26" s="72"/>
      <c r="AA26" s="74"/>
      <c r="AB26" s="72"/>
      <c r="AC26" s="74"/>
      <c r="AD26" s="74"/>
      <c r="AE26" s="74"/>
      <c r="AF26" s="74"/>
      <c r="AG26" s="74">
        <f>2</f>
        <v>2</v>
      </c>
      <c r="AH26" s="80"/>
      <c r="AI26" s="256">
        <f t="shared" si="0"/>
        <v>150</v>
      </c>
      <c r="AJ26" s="261">
        <v>4</v>
      </c>
      <c r="AK26" s="248">
        <f t="shared" si="1"/>
        <v>1</v>
      </c>
      <c r="AL26" s="110" t="s">
        <v>216</v>
      </c>
    </row>
    <row r="27" spans="1:38" ht="18" customHeight="1" x14ac:dyDescent="0.2">
      <c r="A27" s="83">
        <v>15</v>
      </c>
      <c r="B27" s="249" t="s">
        <v>287</v>
      </c>
      <c r="C27" s="75" t="s">
        <v>72</v>
      </c>
      <c r="D27" s="72">
        <f>1*4</f>
        <v>4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>
        <f>8*6</f>
        <v>48</v>
      </c>
      <c r="V27" s="72"/>
      <c r="W27" s="72">
        <f>2*12</f>
        <v>24</v>
      </c>
      <c r="X27" s="72">
        <f>6*12</f>
        <v>72</v>
      </c>
      <c r="Y27" s="74"/>
      <c r="Z27" s="72"/>
      <c r="AA27" s="74"/>
      <c r="AB27" s="72"/>
      <c r="AC27" s="74"/>
      <c r="AD27" s="74"/>
      <c r="AE27" s="74"/>
      <c r="AF27" s="74"/>
      <c r="AG27" s="74">
        <f>2</f>
        <v>2</v>
      </c>
      <c r="AH27" s="80"/>
      <c r="AI27" s="256">
        <f t="shared" si="0"/>
        <v>150</v>
      </c>
      <c r="AJ27" s="261">
        <v>4</v>
      </c>
      <c r="AK27" s="248">
        <f t="shared" si="1"/>
        <v>1</v>
      </c>
      <c r="AL27" s="110" t="s">
        <v>216</v>
      </c>
    </row>
    <row r="28" spans="1:38" ht="18" customHeight="1" x14ac:dyDescent="0.2">
      <c r="A28" s="83">
        <v>16</v>
      </c>
      <c r="B28" s="249" t="s">
        <v>241</v>
      </c>
      <c r="C28" s="75" t="s">
        <v>73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>
        <f>7*6</f>
        <v>42</v>
      </c>
      <c r="V28" s="72"/>
      <c r="W28" s="72">
        <f>1*12</f>
        <v>12</v>
      </c>
      <c r="X28" s="72">
        <f>8*12</f>
        <v>96</v>
      </c>
      <c r="Y28" s="72"/>
      <c r="Z28" s="72"/>
      <c r="AA28" s="72"/>
      <c r="AB28" s="72"/>
      <c r="AC28" s="72"/>
      <c r="AD28" s="72"/>
      <c r="AE28" s="72"/>
      <c r="AF28" s="72"/>
      <c r="AG28" s="72"/>
      <c r="AH28" s="75"/>
      <c r="AI28" s="256">
        <f t="shared" si="0"/>
        <v>150</v>
      </c>
      <c r="AJ28" s="261">
        <v>0</v>
      </c>
      <c r="AK28" s="248" t="e">
        <f t="shared" si="1"/>
        <v>#DIV/0!</v>
      </c>
      <c r="AL28" s="110" t="s">
        <v>216</v>
      </c>
    </row>
    <row r="29" spans="1:38" ht="18" customHeight="1" x14ac:dyDescent="0.2">
      <c r="A29" s="83">
        <v>17</v>
      </c>
      <c r="B29" s="249" t="s">
        <v>241</v>
      </c>
      <c r="C29" s="75" t="s">
        <v>74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>
        <f>7*6</f>
        <v>42</v>
      </c>
      <c r="V29" s="72"/>
      <c r="W29" s="72">
        <f>1*12</f>
        <v>12</v>
      </c>
      <c r="X29" s="72">
        <f>8*12</f>
        <v>96</v>
      </c>
      <c r="Y29" s="72"/>
      <c r="Z29" s="72"/>
      <c r="AA29" s="72"/>
      <c r="AB29" s="72"/>
      <c r="AC29" s="72"/>
      <c r="AD29" s="72"/>
      <c r="AE29" s="72"/>
      <c r="AF29" s="72"/>
      <c r="AG29" s="72"/>
      <c r="AH29" s="75"/>
      <c r="AI29" s="256">
        <f t="shared" si="0"/>
        <v>150</v>
      </c>
      <c r="AJ29" s="261">
        <v>0</v>
      </c>
      <c r="AK29" s="248" t="e">
        <f t="shared" si="1"/>
        <v>#DIV/0!</v>
      </c>
      <c r="AL29" s="110" t="s">
        <v>216</v>
      </c>
    </row>
    <row r="30" spans="1:38" ht="18" customHeight="1" x14ac:dyDescent="0.2">
      <c r="A30" s="246">
        <v>18</v>
      </c>
      <c r="B30" s="247" t="s">
        <v>373</v>
      </c>
      <c r="C30" s="75" t="s">
        <v>75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4"/>
      <c r="Z30" s="72"/>
      <c r="AA30" s="74"/>
      <c r="AB30" s="72"/>
      <c r="AC30" s="387" t="s">
        <v>434</v>
      </c>
      <c r="AD30" s="388"/>
      <c r="AE30" s="388"/>
      <c r="AF30" s="388"/>
      <c r="AG30" s="388"/>
      <c r="AH30" s="388"/>
      <c r="AI30" s="256">
        <f t="shared" si="0"/>
        <v>0</v>
      </c>
      <c r="AJ30" s="261">
        <v>0</v>
      </c>
      <c r="AK30" s="248" t="e">
        <f t="shared" si="1"/>
        <v>#DIV/0!</v>
      </c>
      <c r="AL30" s="110" t="s">
        <v>216</v>
      </c>
    </row>
    <row r="31" spans="1:38" ht="18" customHeight="1" x14ac:dyDescent="0.2">
      <c r="A31" s="83">
        <v>19</v>
      </c>
      <c r="B31" s="249" t="s">
        <v>373</v>
      </c>
      <c r="C31" s="250" t="s">
        <v>76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4"/>
      <c r="Z31" s="72"/>
      <c r="AA31" s="74"/>
      <c r="AB31" s="72"/>
      <c r="AC31" s="387" t="s">
        <v>300</v>
      </c>
      <c r="AD31" s="388"/>
      <c r="AE31" s="388"/>
      <c r="AF31" s="388"/>
      <c r="AG31" s="388"/>
      <c r="AH31" s="388"/>
      <c r="AI31" s="256">
        <f t="shared" si="0"/>
        <v>0</v>
      </c>
      <c r="AJ31" s="261">
        <v>0</v>
      </c>
      <c r="AK31" s="248" t="e">
        <f t="shared" si="1"/>
        <v>#DIV/0!</v>
      </c>
      <c r="AL31" s="110" t="s">
        <v>216</v>
      </c>
    </row>
    <row r="32" spans="1:38" ht="18" customHeight="1" x14ac:dyDescent="0.2">
      <c r="A32" s="83">
        <v>20</v>
      </c>
      <c r="B32" s="249" t="s">
        <v>240</v>
      </c>
      <c r="C32" s="75" t="s">
        <v>77</v>
      </c>
      <c r="D32" s="72"/>
      <c r="E32" s="72"/>
      <c r="F32" s="72"/>
      <c r="G32" s="72">
        <f>5*4</f>
        <v>20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>
        <f>4*2</f>
        <v>8</v>
      </c>
      <c r="S32" s="72">
        <f>4*4</f>
        <v>16</v>
      </c>
      <c r="T32" s="72"/>
      <c r="U32" s="72"/>
      <c r="V32" s="72"/>
      <c r="W32" s="72"/>
      <c r="X32" s="72">
        <f>8*12</f>
        <v>96</v>
      </c>
      <c r="Y32" s="74"/>
      <c r="Z32" s="72"/>
      <c r="AA32" s="74"/>
      <c r="AB32" s="72"/>
      <c r="AC32" s="74"/>
      <c r="AD32" s="74"/>
      <c r="AE32" s="74"/>
      <c r="AF32" s="74"/>
      <c r="AG32" s="74">
        <f>10</f>
        <v>10</v>
      </c>
      <c r="AH32" s="80"/>
      <c r="AI32" s="256">
        <f t="shared" si="0"/>
        <v>150</v>
      </c>
      <c r="AJ32" s="261">
        <v>0</v>
      </c>
      <c r="AK32" s="248" t="e">
        <f t="shared" si="1"/>
        <v>#DIV/0!</v>
      </c>
      <c r="AL32" s="110" t="s">
        <v>216</v>
      </c>
    </row>
    <row r="33" spans="1:38" ht="18" customHeight="1" x14ac:dyDescent="0.2">
      <c r="A33" s="83">
        <v>21</v>
      </c>
      <c r="B33" s="249" t="s">
        <v>240</v>
      </c>
      <c r="C33" s="75" t="s">
        <v>78</v>
      </c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>
        <f>1*6</f>
        <v>6</v>
      </c>
      <c r="V33" s="72"/>
      <c r="W33" s="72"/>
      <c r="X33" s="72"/>
      <c r="Y33" s="74"/>
      <c r="Z33" s="72"/>
      <c r="AA33" s="74"/>
      <c r="AB33" s="387" t="s">
        <v>300</v>
      </c>
      <c r="AC33" s="388"/>
      <c r="AD33" s="388"/>
      <c r="AE33" s="388"/>
      <c r="AF33" s="388"/>
      <c r="AG33" s="394"/>
      <c r="AH33" s="80"/>
      <c r="AI33" s="256">
        <f t="shared" si="0"/>
        <v>6</v>
      </c>
      <c r="AJ33" s="261">
        <v>0</v>
      </c>
      <c r="AK33" s="248" t="e">
        <f t="shared" si="1"/>
        <v>#DIV/0!</v>
      </c>
      <c r="AL33" s="110" t="s">
        <v>216</v>
      </c>
    </row>
    <row r="34" spans="1:38" ht="18" customHeight="1" x14ac:dyDescent="0.2">
      <c r="A34" s="246">
        <v>22</v>
      </c>
      <c r="B34" s="247" t="s">
        <v>240</v>
      </c>
      <c r="C34" s="75" t="s">
        <v>79</v>
      </c>
      <c r="D34" s="72">
        <f>3*4</f>
        <v>12</v>
      </c>
      <c r="E34" s="72"/>
      <c r="F34" s="72"/>
      <c r="G34" s="72">
        <f>3*4</f>
        <v>12</v>
      </c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>
        <f>7*6</f>
        <v>42</v>
      </c>
      <c r="V34" s="72"/>
      <c r="W34" s="72"/>
      <c r="X34" s="72">
        <f>6*12</f>
        <v>72</v>
      </c>
      <c r="Y34" s="74"/>
      <c r="Z34" s="72"/>
      <c r="AA34" s="74"/>
      <c r="AB34" s="72"/>
      <c r="AC34" s="74"/>
      <c r="AD34" s="74"/>
      <c r="AE34" s="74"/>
      <c r="AF34" s="74"/>
      <c r="AG34" s="74">
        <f>12</f>
        <v>12</v>
      </c>
      <c r="AH34" s="80"/>
      <c r="AI34" s="256">
        <f t="shared" si="0"/>
        <v>150</v>
      </c>
      <c r="AJ34" s="261">
        <v>32</v>
      </c>
      <c r="AK34" s="248">
        <f t="shared" si="1"/>
        <v>2.6666666666666665</v>
      </c>
      <c r="AL34" s="110" t="s">
        <v>216</v>
      </c>
    </row>
    <row r="35" spans="1:38" ht="18" customHeight="1" x14ac:dyDescent="0.2">
      <c r="A35" s="83">
        <v>23</v>
      </c>
      <c r="B35" s="249" t="s">
        <v>373</v>
      </c>
      <c r="C35" s="75" t="s">
        <v>80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4"/>
      <c r="S35" s="72"/>
      <c r="T35" s="72"/>
      <c r="U35" s="72">
        <f>9*6</f>
        <v>54</v>
      </c>
      <c r="V35" s="72"/>
      <c r="W35" s="72">
        <f>5*12</f>
        <v>60</v>
      </c>
      <c r="X35" s="72">
        <f>3*12</f>
        <v>36</v>
      </c>
      <c r="Y35" s="74"/>
      <c r="Z35" s="74"/>
      <c r="AA35" s="74"/>
      <c r="AB35" s="74"/>
      <c r="AC35" s="74"/>
      <c r="AD35" s="74"/>
      <c r="AE35" s="74"/>
      <c r="AF35" s="74"/>
      <c r="AG35" s="74"/>
      <c r="AH35" s="80"/>
      <c r="AI35" s="256">
        <f t="shared" si="0"/>
        <v>150</v>
      </c>
      <c r="AJ35" s="261">
        <v>0</v>
      </c>
      <c r="AK35" s="248" t="e">
        <f t="shared" si="1"/>
        <v>#DIV/0!</v>
      </c>
      <c r="AL35" s="110" t="s">
        <v>216</v>
      </c>
    </row>
    <row r="36" spans="1:38" ht="18" customHeight="1" x14ac:dyDescent="0.2">
      <c r="A36" s="83">
        <v>24</v>
      </c>
      <c r="B36" s="249" t="s">
        <v>373</v>
      </c>
      <c r="C36" s="75" t="s">
        <v>81</v>
      </c>
      <c r="D36" s="72">
        <f>5*4</f>
        <v>20</v>
      </c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>
        <f>7*12</f>
        <v>84</v>
      </c>
      <c r="X36" s="72"/>
      <c r="Y36" s="74"/>
      <c r="Z36" s="72"/>
      <c r="AA36" s="72"/>
      <c r="AB36" s="72"/>
      <c r="AC36" s="72"/>
      <c r="AD36" s="72"/>
      <c r="AE36" s="74">
        <f>7*6</f>
        <v>42</v>
      </c>
      <c r="AF36" s="74"/>
      <c r="AG36" s="74">
        <f>4</f>
        <v>4</v>
      </c>
      <c r="AH36" s="80"/>
      <c r="AI36" s="256">
        <f t="shared" si="0"/>
        <v>150</v>
      </c>
      <c r="AJ36" s="261">
        <v>51</v>
      </c>
      <c r="AK36" s="248">
        <f t="shared" si="1"/>
        <v>2.5499999999999998</v>
      </c>
      <c r="AL36" s="110" t="s">
        <v>216</v>
      </c>
    </row>
    <row r="37" spans="1:38" ht="18" customHeight="1" x14ac:dyDescent="0.2">
      <c r="A37" s="83">
        <v>25</v>
      </c>
      <c r="B37" s="249" t="s">
        <v>241</v>
      </c>
      <c r="C37" s="75" t="s">
        <v>82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>
        <f>9*6</f>
        <v>54</v>
      </c>
      <c r="V37" s="72"/>
      <c r="W37" s="72"/>
      <c r="X37" s="72">
        <f>8*12</f>
        <v>96</v>
      </c>
      <c r="Y37" s="74"/>
      <c r="Z37" s="72"/>
      <c r="AA37" s="74"/>
      <c r="AB37" s="72"/>
      <c r="AC37" s="72"/>
      <c r="AD37" s="72"/>
      <c r="AE37" s="72"/>
      <c r="AF37" s="72"/>
      <c r="AG37" s="72"/>
      <c r="AH37" s="75"/>
      <c r="AI37" s="256">
        <f t="shared" si="0"/>
        <v>150</v>
      </c>
      <c r="AJ37" s="261">
        <v>1</v>
      </c>
      <c r="AK37" s="248" t="e">
        <f t="shared" si="1"/>
        <v>#DIV/0!</v>
      </c>
      <c r="AL37" s="110" t="s">
        <v>216</v>
      </c>
    </row>
    <row r="38" spans="1:38" ht="18" customHeight="1" x14ac:dyDescent="0.2">
      <c r="A38" s="246">
        <v>26</v>
      </c>
      <c r="B38" s="247" t="s">
        <v>241</v>
      </c>
      <c r="C38" s="75" t="s">
        <v>83</v>
      </c>
      <c r="D38" s="72">
        <f>6*4</f>
        <v>24</v>
      </c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>
        <f>9*6</f>
        <v>54</v>
      </c>
      <c r="V38" s="72"/>
      <c r="W38" s="72"/>
      <c r="X38" s="72">
        <f>5*12</f>
        <v>60</v>
      </c>
      <c r="Y38" s="74"/>
      <c r="Z38" s="72"/>
      <c r="AA38" s="74"/>
      <c r="AB38" s="72"/>
      <c r="AC38" s="72"/>
      <c r="AD38" s="72"/>
      <c r="AE38" s="72"/>
      <c r="AF38" s="72"/>
      <c r="AG38" s="72">
        <f>12</f>
        <v>12</v>
      </c>
      <c r="AH38" s="75"/>
      <c r="AI38" s="256">
        <f t="shared" si="0"/>
        <v>150</v>
      </c>
      <c r="AJ38" s="261">
        <v>52</v>
      </c>
      <c r="AK38" s="248">
        <f t="shared" si="1"/>
        <v>2.1666666666666665</v>
      </c>
      <c r="AL38" s="110" t="s">
        <v>216</v>
      </c>
    </row>
    <row r="39" spans="1:38" ht="18" customHeight="1" x14ac:dyDescent="0.2">
      <c r="A39" s="83">
        <v>27</v>
      </c>
      <c r="B39" s="249" t="s">
        <v>242</v>
      </c>
      <c r="C39" s="75" t="s">
        <v>84</v>
      </c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>
        <f>5*6</f>
        <v>30</v>
      </c>
      <c r="T39" s="72"/>
      <c r="U39" s="72"/>
      <c r="V39" s="72"/>
      <c r="W39" s="72"/>
      <c r="X39" s="72">
        <f>10*12</f>
        <v>120</v>
      </c>
      <c r="Y39" s="74"/>
      <c r="Z39" s="72"/>
      <c r="AA39" s="72"/>
      <c r="AB39" s="72"/>
      <c r="AC39" s="72"/>
      <c r="AD39" s="72"/>
      <c r="AE39" s="72"/>
      <c r="AF39" s="72"/>
      <c r="AG39" s="72"/>
      <c r="AH39" s="75"/>
      <c r="AI39" s="256">
        <f t="shared" si="0"/>
        <v>150</v>
      </c>
      <c r="AJ39" s="261">
        <v>0</v>
      </c>
      <c r="AK39" s="248" t="e">
        <f t="shared" si="1"/>
        <v>#DIV/0!</v>
      </c>
      <c r="AL39" s="110" t="s">
        <v>216</v>
      </c>
    </row>
    <row r="40" spans="1:38" ht="18" customHeight="1" x14ac:dyDescent="0.2">
      <c r="A40" s="83">
        <v>28</v>
      </c>
      <c r="B40" s="249" t="s">
        <v>242</v>
      </c>
      <c r="C40" s="75" t="s">
        <v>85</v>
      </c>
      <c r="D40" s="72">
        <f>3*4</f>
        <v>12</v>
      </c>
      <c r="E40" s="72"/>
      <c r="F40" s="72"/>
      <c r="G40" s="72"/>
      <c r="H40" s="72"/>
      <c r="I40" s="72"/>
      <c r="J40" s="72">
        <f>2*4</f>
        <v>8</v>
      </c>
      <c r="K40" s="72"/>
      <c r="L40" s="72"/>
      <c r="M40" s="72"/>
      <c r="N40" s="72"/>
      <c r="O40" s="72"/>
      <c r="P40" s="72"/>
      <c r="Q40" s="72"/>
      <c r="R40" s="72"/>
      <c r="S40" s="72">
        <f>1*6</f>
        <v>6</v>
      </c>
      <c r="T40" s="72"/>
      <c r="U40" s="72"/>
      <c r="V40" s="72"/>
      <c r="W40" s="72"/>
      <c r="X40" s="72">
        <f>10*12</f>
        <v>120</v>
      </c>
      <c r="Y40" s="74"/>
      <c r="Z40" s="72"/>
      <c r="AA40" s="74"/>
      <c r="AB40" s="72"/>
      <c r="AC40" s="74"/>
      <c r="AD40" s="74"/>
      <c r="AE40" s="74"/>
      <c r="AF40" s="74"/>
      <c r="AG40" s="74">
        <f>4</f>
        <v>4</v>
      </c>
      <c r="AH40" s="80"/>
      <c r="AI40" s="256">
        <f t="shared" si="0"/>
        <v>150</v>
      </c>
      <c r="AJ40" s="261">
        <v>46</v>
      </c>
      <c r="AK40" s="248">
        <f t="shared" si="1"/>
        <v>3.8333333333333335</v>
      </c>
      <c r="AL40" s="110" t="s">
        <v>216</v>
      </c>
    </row>
    <row r="41" spans="1:38" ht="18" customHeight="1" x14ac:dyDescent="0.2">
      <c r="A41" s="83">
        <v>29</v>
      </c>
      <c r="B41" s="249" t="s">
        <v>242</v>
      </c>
      <c r="C41" s="75" t="s">
        <v>86</v>
      </c>
      <c r="D41" s="72">
        <f>1*4</f>
        <v>4</v>
      </c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>
        <f>6*12</f>
        <v>72</v>
      </c>
      <c r="X41" s="72">
        <f>6*12</f>
        <v>72</v>
      </c>
      <c r="Y41" s="74"/>
      <c r="Z41" s="72"/>
      <c r="AA41" s="74"/>
      <c r="AB41" s="72"/>
      <c r="AC41" s="72"/>
      <c r="AD41" s="74"/>
      <c r="AE41" s="74"/>
      <c r="AF41" s="74"/>
      <c r="AG41" s="74">
        <f>2</f>
        <v>2</v>
      </c>
      <c r="AH41" s="80"/>
      <c r="AI41" s="256">
        <f t="shared" si="0"/>
        <v>150</v>
      </c>
      <c r="AJ41" s="261">
        <v>22</v>
      </c>
      <c r="AK41" s="248">
        <f t="shared" si="1"/>
        <v>5.5</v>
      </c>
      <c r="AL41" s="110" t="s">
        <v>216</v>
      </c>
    </row>
    <row r="42" spans="1:38" ht="18" customHeight="1" x14ac:dyDescent="0.2">
      <c r="A42" s="246">
        <v>30</v>
      </c>
      <c r="B42" s="247" t="s">
        <v>242</v>
      </c>
      <c r="C42" s="75" t="s">
        <v>281</v>
      </c>
      <c r="D42" s="72">
        <f>3*4</f>
        <v>12</v>
      </c>
      <c r="E42" s="72"/>
      <c r="F42" s="72"/>
      <c r="G42" s="72"/>
      <c r="H42" s="72"/>
      <c r="I42" s="72"/>
      <c r="J42" s="72">
        <f>2*4</f>
        <v>8</v>
      </c>
      <c r="K42" s="72"/>
      <c r="L42" s="72"/>
      <c r="M42" s="72"/>
      <c r="N42" s="72"/>
      <c r="O42" s="72"/>
      <c r="P42" s="72"/>
      <c r="Q42" s="72"/>
      <c r="R42" s="72"/>
      <c r="S42" s="72">
        <f>1*6</f>
        <v>6</v>
      </c>
      <c r="T42" s="72"/>
      <c r="U42" s="72"/>
      <c r="V42" s="72"/>
      <c r="W42" s="72">
        <f>6*12</f>
        <v>72</v>
      </c>
      <c r="X42" s="72">
        <f>3*12</f>
        <v>36</v>
      </c>
      <c r="Y42" s="74"/>
      <c r="Z42" s="72"/>
      <c r="AA42" s="74"/>
      <c r="AB42" s="72"/>
      <c r="AC42" s="72"/>
      <c r="AD42" s="74"/>
      <c r="AE42" s="74"/>
      <c r="AF42" s="74"/>
      <c r="AG42" s="74">
        <f>16</f>
        <v>16</v>
      </c>
      <c r="AH42" s="80"/>
      <c r="AI42" s="256">
        <f t="shared" si="0"/>
        <v>150</v>
      </c>
      <c r="AJ42" s="261">
        <v>45</v>
      </c>
      <c r="AK42" s="248">
        <f t="shared" si="1"/>
        <v>3.75</v>
      </c>
      <c r="AL42" s="110" t="s">
        <v>216</v>
      </c>
    </row>
    <row r="43" spans="1:38" ht="18" customHeight="1" x14ac:dyDescent="0.2">
      <c r="A43" s="83">
        <v>31</v>
      </c>
      <c r="B43" s="249" t="s">
        <v>419</v>
      </c>
      <c r="C43" s="75" t="s">
        <v>189</v>
      </c>
      <c r="D43" s="72">
        <v>26</v>
      </c>
      <c r="E43" s="72"/>
      <c r="F43" s="72"/>
      <c r="G43" s="72">
        <v>36</v>
      </c>
      <c r="H43" s="72"/>
      <c r="I43" s="72"/>
      <c r="J43" s="72"/>
      <c r="K43" s="72"/>
      <c r="L43" s="72">
        <f>11*4</f>
        <v>44</v>
      </c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4"/>
      <c r="Z43" s="72"/>
      <c r="AA43" s="74"/>
      <c r="AB43" s="72"/>
      <c r="AC43" s="74"/>
      <c r="AD43" s="74"/>
      <c r="AE43" s="74"/>
      <c r="AF43" s="74"/>
      <c r="AG43" s="74">
        <f>42</f>
        <v>42</v>
      </c>
      <c r="AH43" s="80"/>
      <c r="AI43" s="256">
        <f t="shared" si="0"/>
        <v>148</v>
      </c>
      <c r="AJ43" s="261">
        <v>57</v>
      </c>
      <c r="AK43" s="248">
        <f t="shared" si="1"/>
        <v>2.1923076923076925</v>
      </c>
      <c r="AL43" s="110" t="s">
        <v>216</v>
      </c>
    </row>
    <row r="44" spans="1:38" ht="18" customHeight="1" x14ac:dyDescent="0.2">
      <c r="A44" s="83">
        <v>32</v>
      </c>
      <c r="B44" s="249" t="s">
        <v>242</v>
      </c>
      <c r="C44" s="75" t="s">
        <v>235</v>
      </c>
      <c r="D44" s="72">
        <f>2*4</f>
        <v>8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>
        <f>7*12</f>
        <v>84</v>
      </c>
      <c r="X44" s="72">
        <f>4*12</f>
        <v>48</v>
      </c>
      <c r="Y44" s="74"/>
      <c r="Z44" s="72"/>
      <c r="AA44" s="74"/>
      <c r="AB44" s="72"/>
      <c r="AC44" s="72"/>
      <c r="AD44" s="72"/>
      <c r="AE44" s="72"/>
      <c r="AF44" s="72"/>
      <c r="AG44" s="72">
        <f>10</f>
        <v>10</v>
      </c>
      <c r="AH44" s="75"/>
      <c r="AI44" s="256">
        <f t="shared" si="0"/>
        <v>150</v>
      </c>
      <c r="AJ44" s="261">
        <v>38</v>
      </c>
      <c r="AK44" s="248">
        <f t="shared" si="1"/>
        <v>4.75</v>
      </c>
      <c r="AL44" s="110" t="s">
        <v>216</v>
      </c>
    </row>
    <row r="45" spans="1:38" ht="18" customHeight="1" x14ac:dyDescent="0.2">
      <c r="A45" s="83">
        <v>33</v>
      </c>
      <c r="B45" s="249" t="s">
        <v>448</v>
      </c>
      <c r="C45" s="75" t="s">
        <v>87</v>
      </c>
      <c r="D45" s="72">
        <f>6*4</f>
        <v>24</v>
      </c>
      <c r="E45" s="72"/>
      <c r="F45" s="72"/>
      <c r="G45" s="72"/>
      <c r="H45" s="72"/>
      <c r="I45" s="72"/>
      <c r="J45" s="72"/>
      <c r="K45" s="72"/>
      <c r="L45" s="72">
        <f>5*4</f>
        <v>20</v>
      </c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>
        <f>8*12</f>
        <v>96</v>
      </c>
      <c r="Y45" s="74"/>
      <c r="Z45" s="72"/>
      <c r="AA45" s="74"/>
      <c r="AB45" s="72"/>
      <c r="AC45" s="72"/>
      <c r="AD45" s="72"/>
      <c r="AE45" s="72"/>
      <c r="AF45" s="72">
        <f>10</f>
        <v>10</v>
      </c>
      <c r="AG45" s="72"/>
      <c r="AH45" s="75"/>
      <c r="AI45" s="256">
        <f t="shared" si="0"/>
        <v>150</v>
      </c>
      <c r="AJ45" s="261">
        <v>95</v>
      </c>
      <c r="AK45" s="248">
        <f t="shared" si="1"/>
        <v>3.9583333333333335</v>
      </c>
      <c r="AL45" s="110" t="s">
        <v>216</v>
      </c>
    </row>
    <row r="46" spans="1:38" ht="18" customHeight="1" x14ac:dyDescent="0.2">
      <c r="A46" s="246">
        <v>34</v>
      </c>
      <c r="B46" s="247" t="s">
        <v>244</v>
      </c>
      <c r="C46" s="75" t="s">
        <v>88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4"/>
      <c r="Z46" s="72"/>
      <c r="AA46" s="74"/>
      <c r="AB46" s="72"/>
      <c r="AC46" s="387" t="s">
        <v>291</v>
      </c>
      <c r="AD46" s="388"/>
      <c r="AE46" s="388"/>
      <c r="AF46" s="388"/>
      <c r="AG46" s="388"/>
      <c r="AH46" s="388"/>
      <c r="AI46" s="256">
        <f t="shared" si="0"/>
        <v>0</v>
      </c>
      <c r="AJ46" s="261">
        <v>0</v>
      </c>
      <c r="AK46" s="248" t="e">
        <f t="shared" si="1"/>
        <v>#DIV/0!</v>
      </c>
      <c r="AL46" s="110" t="s">
        <v>216</v>
      </c>
    </row>
    <row r="47" spans="1:38" ht="18" customHeight="1" x14ac:dyDescent="0.2">
      <c r="A47" s="83">
        <v>35</v>
      </c>
      <c r="B47" s="249" t="s">
        <v>245</v>
      </c>
      <c r="C47" s="75" t="s">
        <v>89</v>
      </c>
      <c r="D47" s="72">
        <v>36</v>
      </c>
      <c r="E47" s="72"/>
      <c r="F47" s="72"/>
      <c r="G47" s="72"/>
      <c r="H47" s="72"/>
      <c r="I47" s="72"/>
      <c r="J47" s="72"/>
      <c r="K47" s="72"/>
      <c r="L47" s="72">
        <v>60</v>
      </c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4"/>
      <c r="Z47" s="72"/>
      <c r="AA47" s="72"/>
      <c r="AB47" s="72"/>
      <c r="AC47" s="72"/>
      <c r="AD47" s="72"/>
      <c r="AE47" s="72"/>
      <c r="AF47" s="74"/>
      <c r="AG47" s="74">
        <f>54</f>
        <v>54</v>
      </c>
      <c r="AH47" s="80"/>
      <c r="AI47" s="256">
        <f t="shared" si="0"/>
        <v>150</v>
      </c>
      <c r="AJ47" s="261">
        <v>4</v>
      </c>
      <c r="AK47" s="248">
        <f t="shared" si="1"/>
        <v>0.1111111111111111</v>
      </c>
      <c r="AL47" s="110" t="s">
        <v>216</v>
      </c>
    </row>
    <row r="48" spans="1:38" ht="18" customHeight="1" x14ac:dyDescent="0.2">
      <c r="A48" s="83">
        <v>36</v>
      </c>
      <c r="B48" s="249" t="s">
        <v>246</v>
      </c>
      <c r="C48" s="75" t="s">
        <v>388</v>
      </c>
      <c r="D48" s="72">
        <f>8*4</f>
        <v>32</v>
      </c>
      <c r="E48" s="72"/>
      <c r="F48" s="72"/>
      <c r="G48" s="72">
        <f>3*4</f>
        <v>12</v>
      </c>
      <c r="H48" s="72"/>
      <c r="I48" s="72"/>
      <c r="J48" s="72"/>
      <c r="K48" s="72"/>
      <c r="L48" s="72">
        <f>1*4</f>
        <v>4</v>
      </c>
      <c r="M48" s="72"/>
      <c r="N48" s="72"/>
      <c r="O48" s="72">
        <f>7*4</f>
        <v>28</v>
      </c>
      <c r="P48" s="72"/>
      <c r="Q48" s="72"/>
      <c r="R48" s="72"/>
      <c r="S48" s="72"/>
      <c r="T48" s="72"/>
      <c r="U48" s="72"/>
      <c r="V48" s="72"/>
      <c r="W48" s="72"/>
      <c r="X48" s="72">
        <f>5*12</f>
        <v>60</v>
      </c>
      <c r="Y48" s="74"/>
      <c r="Z48" s="74"/>
      <c r="AA48" s="74"/>
      <c r="AB48" s="74"/>
      <c r="AC48" s="74"/>
      <c r="AD48" s="74"/>
      <c r="AE48" s="74">
        <f>2*6</f>
        <v>12</v>
      </c>
      <c r="AF48" s="74"/>
      <c r="AG48" s="74">
        <f>2</f>
        <v>2</v>
      </c>
      <c r="AH48" s="80"/>
      <c r="AI48" s="256">
        <f t="shared" si="0"/>
        <v>150</v>
      </c>
      <c r="AJ48" s="261">
        <v>128</v>
      </c>
      <c r="AK48" s="248">
        <f t="shared" si="1"/>
        <v>4</v>
      </c>
      <c r="AL48" s="110" t="s">
        <v>216</v>
      </c>
    </row>
    <row r="49" spans="1:38" ht="18" customHeight="1" x14ac:dyDescent="0.2">
      <c r="A49" s="83">
        <v>37</v>
      </c>
      <c r="B49" s="249" t="s">
        <v>257</v>
      </c>
      <c r="C49" s="75" t="s">
        <v>91</v>
      </c>
      <c r="D49" s="72">
        <f>25*4</f>
        <v>100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4"/>
      <c r="Z49" s="72"/>
      <c r="AA49" s="74"/>
      <c r="AB49" s="72"/>
      <c r="AC49" s="72"/>
      <c r="AD49" s="72"/>
      <c r="AE49" s="72"/>
      <c r="AF49" s="72"/>
      <c r="AG49" s="72">
        <f>50</f>
        <v>50</v>
      </c>
      <c r="AH49" s="75"/>
      <c r="AI49" s="256">
        <f t="shared" si="0"/>
        <v>150</v>
      </c>
      <c r="AJ49" s="261">
        <v>97</v>
      </c>
      <c r="AK49" s="248">
        <f t="shared" si="1"/>
        <v>0.97</v>
      </c>
      <c r="AL49" s="110" t="s">
        <v>216</v>
      </c>
    </row>
    <row r="50" spans="1:38" ht="18" customHeight="1" x14ac:dyDescent="0.2">
      <c r="A50" s="246">
        <v>38</v>
      </c>
      <c r="B50" s="247" t="s">
        <v>372</v>
      </c>
      <c r="C50" s="75" t="s">
        <v>92</v>
      </c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>
        <f>9*6</f>
        <v>54</v>
      </c>
      <c r="T50" s="72"/>
      <c r="U50" s="72"/>
      <c r="V50" s="72"/>
      <c r="W50" s="72">
        <f>1*12</f>
        <v>12</v>
      </c>
      <c r="X50" s="72">
        <f>7*12</f>
        <v>84</v>
      </c>
      <c r="Y50" s="74"/>
      <c r="Z50" s="72"/>
      <c r="AA50" s="74"/>
      <c r="AB50" s="72"/>
      <c r="AC50" s="74"/>
      <c r="AD50" s="74"/>
      <c r="AE50" s="74"/>
      <c r="AF50" s="74"/>
      <c r="AG50" s="74"/>
      <c r="AH50" s="80"/>
      <c r="AI50" s="256">
        <f t="shared" si="0"/>
        <v>150</v>
      </c>
      <c r="AJ50" s="261">
        <v>0</v>
      </c>
      <c r="AK50" s="248" t="e">
        <f t="shared" si="1"/>
        <v>#DIV/0!</v>
      </c>
      <c r="AL50" s="110" t="s">
        <v>216</v>
      </c>
    </row>
    <row r="51" spans="1:38" ht="18" customHeight="1" x14ac:dyDescent="0.2">
      <c r="A51" s="83">
        <v>39</v>
      </c>
      <c r="B51" s="249" t="s">
        <v>372</v>
      </c>
      <c r="C51" s="75" t="s">
        <v>190</v>
      </c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>
        <f>9*6</f>
        <v>54</v>
      </c>
      <c r="T51" s="72"/>
      <c r="U51" s="72"/>
      <c r="V51" s="72"/>
      <c r="W51" s="72">
        <f>1*12</f>
        <v>12</v>
      </c>
      <c r="X51" s="72">
        <f>7*12</f>
        <v>84</v>
      </c>
      <c r="Y51" s="74"/>
      <c r="Z51" s="72"/>
      <c r="AA51" s="74"/>
      <c r="AB51" s="72"/>
      <c r="AC51" s="74"/>
      <c r="AD51" s="74"/>
      <c r="AE51" s="74"/>
      <c r="AF51" s="72"/>
      <c r="AG51" s="72"/>
      <c r="AH51" s="75"/>
      <c r="AI51" s="256">
        <f t="shared" si="0"/>
        <v>150</v>
      </c>
      <c r="AJ51" s="261"/>
      <c r="AK51" s="248" t="e">
        <f t="shared" si="1"/>
        <v>#DIV/0!</v>
      </c>
      <c r="AL51" s="110" t="s">
        <v>216</v>
      </c>
    </row>
    <row r="52" spans="1:38" ht="18" customHeight="1" x14ac:dyDescent="0.2">
      <c r="A52" s="83">
        <v>40</v>
      </c>
      <c r="B52" s="249" t="s">
        <v>248</v>
      </c>
      <c r="C52" s="75" t="s">
        <v>176</v>
      </c>
      <c r="D52" s="72">
        <v>8</v>
      </c>
      <c r="E52" s="72"/>
      <c r="F52" s="72"/>
      <c r="G52" s="72">
        <v>4</v>
      </c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>
        <f>6*6</f>
        <v>36</v>
      </c>
      <c r="S52" s="72"/>
      <c r="T52" s="72">
        <f>1*6</f>
        <v>6</v>
      </c>
      <c r="U52" s="72"/>
      <c r="V52" s="72"/>
      <c r="W52" s="72"/>
      <c r="X52" s="72">
        <f>8*12</f>
        <v>96</v>
      </c>
      <c r="Y52" s="74"/>
      <c r="Z52" s="72"/>
      <c r="AA52" s="74"/>
      <c r="AB52" s="72"/>
      <c r="AC52" s="74"/>
      <c r="AD52" s="74"/>
      <c r="AE52" s="74"/>
      <c r="AF52" s="74"/>
      <c r="AG52" s="74"/>
      <c r="AH52" s="80"/>
      <c r="AI52" s="256">
        <f t="shared" si="0"/>
        <v>150</v>
      </c>
      <c r="AJ52" s="261">
        <v>84</v>
      </c>
      <c r="AK52" s="248">
        <f t="shared" si="1"/>
        <v>10.5</v>
      </c>
      <c r="AL52" s="110" t="s">
        <v>216</v>
      </c>
    </row>
    <row r="53" spans="1:38" ht="18" customHeight="1" x14ac:dyDescent="0.2">
      <c r="A53" s="83">
        <v>41</v>
      </c>
      <c r="B53" s="249" t="s">
        <v>248</v>
      </c>
      <c r="C53" s="75" t="s">
        <v>93</v>
      </c>
      <c r="D53" s="72">
        <f>2*4</f>
        <v>8</v>
      </c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>
        <f>5*6</f>
        <v>30</v>
      </c>
      <c r="S53" s="72"/>
      <c r="T53" s="72">
        <f>2*6</f>
        <v>12</v>
      </c>
      <c r="U53" s="72"/>
      <c r="V53" s="72"/>
      <c r="W53" s="72"/>
      <c r="X53" s="72">
        <f>8*12</f>
        <v>96</v>
      </c>
      <c r="Y53" s="74"/>
      <c r="Z53" s="72"/>
      <c r="AA53" s="74"/>
      <c r="AB53" s="72"/>
      <c r="AC53" s="74"/>
      <c r="AD53" s="74"/>
      <c r="AE53" s="74"/>
      <c r="AF53" s="74"/>
      <c r="AG53" s="74">
        <f>4</f>
        <v>4</v>
      </c>
      <c r="AH53" s="80"/>
      <c r="AI53" s="256">
        <f t="shared" si="0"/>
        <v>150</v>
      </c>
      <c r="AJ53" s="261">
        <v>56</v>
      </c>
      <c r="AK53" s="248">
        <f t="shared" si="1"/>
        <v>7</v>
      </c>
      <c r="AL53" s="110" t="s">
        <v>216</v>
      </c>
    </row>
    <row r="54" spans="1:38" ht="18" customHeight="1" x14ac:dyDescent="0.2">
      <c r="A54" s="246">
        <v>42</v>
      </c>
      <c r="B54" s="247" t="s">
        <v>249</v>
      </c>
      <c r="C54" s="75" t="s">
        <v>94</v>
      </c>
      <c r="D54" s="72">
        <f>14*4</f>
        <v>56</v>
      </c>
      <c r="E54" s="72"/>
      <c r="F54" s="72"/>
      <c r="G54" s="72">
        <f>6*4</f>
        <v>24</v>
      </c>
      <c r="H54" s="72"/>
      <c r="I54" s="72"/>
      <c r="J54" s="72"/>
      <c r="K54" s="72"/>
      <c r="L54" s="72">
        <f>3*4</f>
        <v>12</v>
      </c>
      <c r="M54" s="72"/>
      <c r="N54" s="72"/>
      <c r="O54" s="72"/>
      <c r="P54" s="72"/>
      <c r="Q54" s="72"/>
      <c r="R54" s="72"/>
      <c r="S54" s="72"/>
      <c r="T54" s="72">
        <f>4*6</f>
        <v>24</v>
      </c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>
        <f>28</f>
        <v>28</v>
      </c>
      <c r="AH54" s="75">
        <f>1*6</f>
        <v>6</v>
      </c>
      <c r="AI54" s="256">
        <f t="shared" si="0"/>
        <v>150</v>
      </c>
      <c r="AJ54" s="261">
        <v>188</v>
      </c>
      <c r="AK54" s="248">
        <f t="shared" si="1"/>
        <v>3.3571428571428572</v>
      </c>
      <c r="AL54" s="110" t="s">
        <v>216</v>
      </c>
    </row>
    <row r="55" spans="1:38" ht="18" customHeight="1" x14ac:dyDescent="0.2">
      <c r="A55" s="83">
        <v>43</v>
      </c>
      <c r="B55" s="249" t="s">
        <v>258</v>
      </c>
      <c r="C55" s="75" t="s">
        <v>95</v>
      </c>
      <c r="D55" s="72">
        <v>40</v>
      </c>
      <c r="E55" s="72"/>
      <c r="F55" s="72"/>
      <c r="G55" s="72"/>
      <c r="H55" s="72"/>
      <c r="I55" s="72"/>
      <c r="J55" s="72"/>
      <c r="K55" s="72"/>
      <c r="L55" s="72">
        <v>28</v>
      </c>
      <c r="M55" s="72"/>
      <c r="N55" s="72"/>
      <c r="O55" s="72"/>
      <c r="P55" s="72"/>
      <c r="Q55" s="72"/>
      <c r="R55" s="72"/>
      <c r="S55" s="72">
        <f>6*6</f>
        <v>36</v>
      </c>
      <c r="T55" s="72">
        <f>3*6</f>
        <v>18</v>
      </c>
      <c r="U55" s="72"/>
      <c r="V55" s="72"/>
      <c r="W55" s="72"/>
      <c r="X55" s="72"/>
      <c r="Y55" s="74"/>
      <c r="Z55" s="72"/>
      <c r="AA55" s="74"/>
      <c r="AB55" s="74"/>
      <c r="AC55" s="74"/>
      <c r="AD55" s="74"/>
      <c r="AE55" s="74"/>
      <c r="AF55" s="74"/>
      <c r="AG55" s="74">
        <f>28</f>
        <v>28</v>
      </c>
      <c r="AH55" s="80"/>
      <c r="AI55" s="256">
        <f t="shared" si="0"/>
        <v>150</v>
      </c>
      <c r="AJ55" s="261">
        <v>161</v>
      </c>
      <c r="AK55" s="248">
        <f t="shared" si="1"/>
        <v>4.0250000000000004</v>
      </c>
      <c r="AL55" s="110" t="s">
        <v>216</v>
      </c>
    </row>
    <row r="56" spans="1:38" ht="18" customHeight="1" x14ac:dyDescent="0.2">
      <c r="A56" s="83">
        <v>44</v>
      </c>
      <c r="B56" s="249" t="s">
        <v>258</v>
      </c>
      <c r="C56" s="75" t="s">
        <v>96</v>
      </c>
      <c r="D56" s="72">
        <v>40</v>
      </c>
      <c r="E56" s="72"/>
      <c r="F56" s="72"/>
      <c r="G56" s="72"/>
      <c r="H56" s="72"/>
      <c r="I56" s="72"/>
      <c r="J56" s="72"/>
      <c r="K56" s="72"/>
      <c r="L56" s="72">
        <v>32</v>
      </c>
      <c r="M56" s="72"/>
      <c r="N56" s="72"/>
      <c r="O56" s="72"/>
      <c r="P56" s="72"/>
      <c r="Q56" s="72"/>
      <c r="R56" s="72"/>
      <c r="S56" s="72">
        <f>5*6</f>
        <v>30</v>
      </c>
      <c r="T56" s="72">
        <f>5*6</f>
        <v>30</v>
      </c>
      <c r="U56" s="72"/>
      <c r="V56" s="72"/>
      <c r="W56" s="72"/>
      <c r="X56" s="72"/>
      <c r="Y56" s="74"/>
      <c r="Z56" s="72"/>
      <c r="AA56" s="74"/>
      <c r="AB56" s="74"/>
      <c r="AC56" s="74"/>
      <c r="AD56" s="74"/>
      <c r="AE56" s="74"/>
      <c r="AF56" s="74"/>
      <c r="AG56" s="74">
        <f>18</f>
        <v>18</v>
      </c>
      <c r="AH56" s="80"/>
      <c r="AI56" s="256">
        <f t="shared" si="0"/>
        <v>150</v>
      </c>
      <c r="AJ56" s="261">
        <v>131</v>
      </c>
      <c r="AK56" s="248">
        <f t="shared" si="1"/>
        <v>3.2749999999999999</v>
      </c>
      <c r="AL56" s="110" t="s">
        <v>216</v>
      </c>
    </row>
    <row r="57" spans="1:38" ht="18" customHeight="1" x14ac:dyDescent="0.2">
      <c r="A57" s="83">
        <v>45</v>
      </c>
      <c r="B57" s="249" t="s">
        <v>295</v>
      </c>
      <c r="C57" s="75" t="s">
        <v>97</v>
      </c>
      <c r="D57" s="72">
        <v>36</v>
      </c>
      <c r="E57" s="72"/>
      <c r="F57" s="72"/>
      <c r="G57" s="72"/>
      <c r="H57" s="72"/>
      <c r="I57" s="72"/>
      <c r="J57" s="72"/>
      <c r="K57" s="72"/>
      <c r="L57" s="72">
        <f>13*4</f>
        <v>52</v>
      </c>
      <c r="M57" s="72"/>
      <c r="N57" s="72"/>
      <c r="O57" s="72"/>
      <c r="P57" s="72"/>
      <c r="Q57" s="72"/>
      <c r="R57" s="72"/>
      <c r="S57" s="72"/>
      <c r="T57" s="72">
        <f>5*6</f>
        <v>30</v>
      </c>
      <c r="U57" s="72"/>
      <c r="V57" s="72"/>
      <c r="W57" s="72"/>
      <c r="X57" s="72"/>
      <c r="Y57" s="74"/>
      <c r="Z57" s="72"/>
      <c r="AA57" s="72"/>
      <c r="AB57" s="72"/>
      <c r="AC57" s="72"/>
      <c r="AD57" s="72"/>
      <c r="AE57" s="72"/>
      <c r="AF57" s="72"/>
      <c r="AG57" s="72">
        <f>20</f>
        <v>20</v>
      </c>
      <c r="AH57" s="75">
        <f>2*6</f>
        <v>12</v>
      </c>
      <c r="AI57" s="256">
        <f t="shared" si="0"/>
        <v>150</v>
      </c>
      <c r="AJ57" s="261">
        <v>185</v>
      </c>
      <c r="AK57" s="248">
        <f t="shared" si="1"/>
        <v>5.1388888888888893</v>
      </c>
      <c r="AL57" s="110" t="s">
        <v>216</v>
      </c>
    </row>
    <row r="58" spans="1:38" ht="18" customHeight="1" x14ac:dyDescent="0.2">
      <c r="A58" s="246">
        <v>46</v>
      </c>
      <c r="B58" s="247" t="s">
        <v>240</v>
      </c>
      <c r="C58" s="75" t="s">
        <v>177</v>
      </c>
      <c r="D58" s="72">
        <f>5*4</f>
        <v>20</v>
      </c>
      <c r="E58" s="72"/>
      <c r="F58" s="72"/>
      <c r="G58" s="72">
        <f>4*4</f>
        <v>16</v>
      </c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>
        <f>8*12</f>
        <v>96</v>
      </c>
      <c r="Y58" s="74"/>
      <c r="Z58" s="72"/>
      <c r="AA58" s="74"/>
      <c r="AB58" s="72"/>
      <c r="AC58" s="72"/>
      <c r="AD58" s="72"/>
      <c r="AE58" s="72"/>
      <c r="AF58" s="72"/>
      <c r="AG58" s="72">
        <f>18</f>
        <v>18</v>
      </c>
      <c r="AH58" s="80"/>
      <c r="AI58" s="256">
        <f t="shared" si="0"/>
        <v>150</v>
      </c>
      <c r="AJ58" s="261">
        <v>21</v>
      </c>
      <c r="AK58" s="248">
        <f t="shared" si="1"/>
        <v>1.05</v>
      </c>
      <c r="AL58" s="110" t="s">
        <v>216</v>
      </c>
    </row>
    <row r="59" spans="1:38" ht="18" customHeight="1" x14ac:dyDescent="0.2">
      <c r="A59" s="83">
        <v>47</v>
      </c>
      <c r="B59" s="249" t="s">
        <v>240</v>
      </c>
      <c r="C59" s="75" t="s">
        <v>186</v>
      </c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>
        <f>9*2</f>
        <v>18</v>
      </c>
      <c r="S59" s="72">
        <f>9*4</f>
        <v>36</v>
      </c>
      <c r="T59" s="72"/>
      <c r="U59" s="72"/>
      <c r="V59" s="72"/>
      <c r="W59" s="72"/>
      <c r="X59" s="72">
        <f>8*12</f>
        <v>96</v>
      </c>
      <c r="Y59" s="74"/>
      <c r="Z59" s="72"/>
      <c r="AA59" s="74"/>
      <c r="AB59" s="72"/>
      <c r="AC59" s="74"/>
      <c r="AD59" s="74"/>
      <c r="AE59" s="74"/>
      <c r="AF59" s="74"/>
      <c r="AG59" s="74"/>
      <c r="AH59" s="80"/>
      <c r="AI59" s="256">
        <f t="shared" si="0"/>
        <v>150</v>
      </c>
      <c r="AJ59" s="261">
        <v>13</v>
      </c>
      <c r="AK59" s="248" t="e">
        <f t="shared" si="1"/>
        <v>#DIV/0!</v>
      </c>
      <c r="AL59" s="110" t="s">
        <v>216</v>
      </c>
    </row>
    <row r="60" spans="1:38" ht="18" customHeight="1" x14ac:dyDescent="0.2">
      <c r="A60" s="83">
        <v>48</v>
      </c>
      <c r="B60" s="249" t="s">
        <v>372</v>
      </c>
      <c r="C60" s="75" t="s">
        <v>152</v>
      </c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>
        <f>6*6</f>
        <v>36</v>
      </c>
      <c r="T60" s="72"/>
      <c r="U60" s="72">
        <f>3*6</f>
        <v>18</v>
      </c>
      <c r="V60" s="72"/>
      <c r="W60" s="72">
        <f>3*12</f>
        <v>36</v>
      </c>
      <c r="X60" s="72">
        <f>5*12</f>
        <v>60</v>
      </c>
      <c r="Y60" s="74"/>
      <c r="Z60" s="72"/>
      <c r="AA60" s="74"/>
      <c r="AB60" s="72"/>
      <c r="AC60" s="72"/>
      <c r="AD60" s="72"/>
      <c r="AE60" s="72"/>
      <c r="AF60" s="72"/>
      <c r="AG60" s="72"/>
      <c r="AH60" s="75"/>
      <c r="AI60" s="256">
        <f t="shared" si="0"/>
        <v>150</v>
      </c>
      <c r="AJ60" s="261">
        <v>0</v>
      </c>
      <c r="AK60" s="248" t="e">
        <f t="shared" si="1"/>
        <v>#DIV/0!</v>
      </c>
      <c r="AL60" s="110" t="s">
        <v>216</v>
      </c>
    </row>
    <row r="61" spans="1:38" ht="18" customHeight="1" x14ac:dyDescent="0.2">
      <c r="A61" s="83">
        <v>49</v>
      </c>
      <c r="B61" s="249" t="s">
        <v>250</v>
      </c>
      <c r="C61" s="75" t="s">
        <v>98</v>
      </c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>
        <f>9*6</f>
        <v>54</v>
      </c>
      <c r="V61" s="72"/>
      <c r="W61" s="72">
        <f>2*12</f>
        <v>24</v>
      </c>
      <c r="X61" s="72">
        <f>6*12</f>
        <v>72</v>
      </c>
      <c r="Y61" s="74"/>
      <c r="Z61" s="72"/>
      <c r="AA61" s="74"/>
      <c r="AB61" s="72"/>
      <c r="AC61" s="72"/>
      <c r="AD61" s="72"/>
      <c r="AE61" s="72"/>
      <c r="AF61" s="72"/>
      <c r="AG61" s="72"/>
      <c r="AH61" s="75"/>
      <c r="AI61" s="256">
        <f t="shared" si="0"/>
        <v>150</v>
      </c>
      <c r="AJ61" s="261">
        <v>130</v>
      </c>
      <c r="AK61" s="248" t="e">
        <f t="shared" si="1"/>
        <v>#DIV/0!</v>
      </c>
      <c r="AL61" s="110" t="s">
        <v>216</v>
      </c>
    </row>
    <row r="62" spans="1:38" ht="18" customHeight="1" x14ac:dyDescent="0.2">
      <c r="A62" s="246">
        <v>50</v>
      </c>
      <c r="B62" s="247" t="s">
        <v>250</v>
      </c>
      <c r="C62" s="75" t="s">
        <v>99</v>
      </c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>
        <f>1*6</f>
        <v>6</v>
      </c>
      <c r="V62" s="72"/>
      <c r="W62" s="72">
        <f>3*12</f>
        <v>36</v>
      </c>
      <c r="X62" s="72">
        <f>4*12</f>
        <v>48</v>
      </c>
      <c r="Y62" s="74"/>
      <c r="Z62" s="72"/>
      <c r="AA62" s="74"/>
      <c r="AB62" s="72"/>
      <c r="AC62" s="387" t="s">
        <v>449</v>
      </c>
      <c r="AD62" s="388"/>
      <c r="AE62" s="388"/>
      <c r="AF62" s="388"/>
      <c r="AG62" s="388"/>
      <c r="AH62" s="388"/>
      <c r="AI62" s="256">
        <f t="shared" si="0"/>
        <v>90</v>
      </c>
      <c r="AJ62" s="261">
        <v>137</v>
      </c>
      <c r="AK62" s="248" t="e">
        <f t="shared" si="1"/>
        <v>#DIV/0!</v>
      </c>
      <c r="AL62" s="110" t="s">
        <v>216</v>
      </c>
    </row>
    <row r="63" spans="1:38" ht="18" customHeight="1" x14ac:dyDescent="0.2">
      <c r="A63" s="83">
        <v>51</v>
      </c>
      <c r="B63" s="249" t="s">
        <v>250</v>
      </c>
      <c r="C63" s="75" t="s">
        <v>231</v>
      </c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>
        <f>13*6</f>
        <v>78</v>
      </c>
      <c r="V63" s="72"/>
      <c r="W63" s="72">
        <f>4*12</f>
        <v>48</v>
      </c>
      <c r="X63" s="72">
        <f>2*12</f>
        <v>24</v>
      </c>
      <c r="Y63" s="74"/>
      <c r="Z63" s="72"/>
      <c r="AA63" s="74"/>
      <c r="AB63" s="72"/>
      <c r="AC63" s="72"/>
      <c r="AD63" s="72"/>
      <c r="AE63" s="72"/>
      <c r="AF63" s="72"/>
      <c r="AG63" s="72"/>
      <c r="AH63" s="75"/>
      <c r="AI63" s="256">
        <f t="shared" si="0"/>
        <v>150</v>
      </c>
      <c r="AJ63" s="261">
        <v>213</v>
      </c>
      <c r="AK63" s="248" t="e">
        <f t="shared" si="1"/>
        <v>#DIV/0!</v>
      </c>
      <c r="AL63" s="110" t="s">
        <v>216</v>
      </c>
    </row>
    <row r="64" spans="1:38" ht="18" customHeight="1" x14ac:dyDescent="0.2">
      <c r="A64" s="83">
        <v>52</v>
      </c>
      <c r="B64" s="249" t="s">
        <v>372</v>
      </c>
      <c r="C64" s="75" t="s">
        <v>153</v>
      </c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>
        <f>8*6</f>
        <v>48</v>
      </c>
      <c r="T64" s="72"/>
      <c r="U64" s="72">
        <f>1*6</f>
        <v>6</v>
      </c>
      <c r="V64" s="72"/>
      <c r="W64" s="72">
        <f>2*12</f>
        <v>24</v>
      </c>
      <c r="X64" s="72">
        <f>6*12</f>
        <v>72</v>
      </c>
      <c r="Y64" s="74"/>
      <c r="Z64" s="72"/>
      <c r="AA64" s="74"/>
      <c r="AB64" s="72"/>
      <c r="AC64" s="74"/>
      <c r="AD64" s="74"/>
      <c r="AE64" s="74"/>
      <c r="AF64" s="74"/>
      <c r="AG64" s="74"/>
      <c r="AH64" s="80"/>
      <c r="AI64" s="256">
        <f t="shared" si="0"/>
        <v>150</v>
      </c>
      <c r="AJ64" s="261">
        <v>0</v>
      </c>
      <c r="AK64" s="248" t="e">
        <f t="shared" si="1"/>
        <v>#DIV/0!</v>
      </c>
      <c r="AL64" s="110" t="s">
        <v>216</v>
      </c>
    </row>
    <row r="65" spans="1:38" ht="18" customHeight="1" x14ac:dyDescent="0.2">
      <c r="A65" s="83">
        <v>53</v>
      </c>
      <c r="B65" s="249" t="s">
        <v>372</v>
      </c>
      <c r="C65" s="75" t="s">
        <v>185</v>
      </c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>
        <f>13*6</f>
        <v>78</v>
      </c>
      <c r="T65" s="72"/>
      <c r="U65" s="72"/>
      <c r="V65" s="72"/>
      <c r="W65" s="72"/>
      <c r="X65" s="72">
        <f>6*12</f>
        <v>72</v>
      </c>
      <c r="Y65" s="74"/>
      <c r="Z65" s="72"/>
      <c r="AA65" s="74"/>
      <c r="AB65" s="72"/>
      <c r="AC65" s="72"/>
      <c r="AD65" s="72"/>
      <c r="AE65" s="72"/>
      <c r="AF65" s="72"/>
      <c r="AG65" s="72"/>
      <c r="AH65" s="75"/>
      <c r="AI65" s="256">
        <f t="shared" si="0"/>
        <v>150</v>
      </c>
      <c r="AJ65" s="261"/>
      <c r="AK65" s="248" t="e">
        <f t="shared" si="1"/>
        <v>#DIV/0!</v>
      </c>
      <c r="AL65" s="110" t="s">
        <v>216</v>
      </c>
    </row>
    <row r="66" spans="1:38" ht="18" customHeight="1" x14ac:dyDescent="0.2">
      <c r="A66" s="246">
        <v>54</v>
      </c>
      <c r="B66" s="247" t="s">
        <v>241</v>
      </c>
      <c r="C66" s="75" t="s">
        <v>187</v>
      </c>
      <c r="D66" s="72">
        <f>1*4</f>
        <v>4</v>
      </c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>
        <f>4*6</f>
        <v>24</v>
      </c>
      <c r="T66" s="72"/>
      <c r="U66" s="72">
        <f>12*6</f>
        <v>72</v>
      </c>
      <c r="V66" s="72"/>
      <c r="W66" s="72"/>
      <c r="X66" s="72">
        <f>4*12</f>
        <v>48</v>
      </c>
      <c r="Y66" s="74"/>
      <c r="Z66" s="72"/>
      <c r="AA66" s="74"/>
      <c r="AB66" s="72"/>
      <c r="AC66" s="74"/>
      <c r="AD66" s="74"/>
      <c r="AE66" s="74"/>
      <c r="AF66" s="74"/>
      <c r="AG66" s="74">
        <f>2</f>
        <v>2</v>
      </c>
      <c r="AH66" s="80"/>
      <c r="AI66" s="256">
        <f t="shared" si="0"/>
        <v>150</v>
      </c>
      <c r="AJ66" s="261">
        <v>2</v>
      </c>
      <c r="AK66" s="248">
        <f t="shared" si="1"/>
        <v>0.5</v>
      </c>
      <c r="AL66" s="110" t="s">
        <v>216</v>
      </c>
    </row>
    <row r="67" spans="1:38" ht="18" customHeight="1" x14ac:dyDescent="0.2">
      <c r="A67" s="83">
        <v>55</v>
      </c>
      <c r="B67" s="249" t="s">
        <v>398</v>
      </c>
      <c r="C67" s="75" t="s">
        <v>154</v>
      </c>
      <c r="D67" s="72"/>
      <c r="E67" s="72"/>
      <c r="F67" s="72"/>
      <c r="G67" s="72">
        <v>100</v>
      </c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4"/>
      <c r="Z67" s="72"/>
      <c r="AA67" s="74"/>
      <c r="AB67" s="72"/>
      <c r="AC67" s="72"/>
      <c r="AD67" s="72"/>
      <c r="AE67" s="72"/>
      <c r="AF67" s="72"/>
      <c r="AG67" s="72">
        <f>50</f>
        <v>50</v>
      </c>
      <c r="AH67" s="75"/>
      <c r="AI67" s="256">
        <f t="shared" si="0"/>
        <v>150</v>
      </c>
      <c r="AJ67" s="261">
        <v>86</v>
      </c>
      <c r="AK67" s="248" t="e">
        <f t="shared" si="1"/>
        <v>#DIV/0!</v>
      </c>
      <c r="AL67" s="110" t="s">
        <v>216</v>
      </c>
    </row>
    <row r="68" spans="1:38" ht="18" customHeight="1" x14ac:dyDescent="0.2">
      <c r="A68" s="83">
        <v>56</v>
      </c>
      <c r="B68" s="249" t="s">
        <v>301</v>
      </c>
      <c r="C68" s="75" t="s">
        <v>178</v>
      </c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>
        <f>9*6</f>
        <v>54</v>
      </c>
      <c r="V68" s="72"/>
      <c r="W68" s="72">
        <f>6*12</f>
        <v>72</v>
      </c>
      <c r="X68" s="72">
        <f>2*12</f>
        <v>24</v>
      </c>
      <c r="Y68" s="72"/>
      <c r="Z68" s="72"/>
      <c r="AA68" s="72"/>
      <c r="AB68" s="72"/>
      <c r="AC68" s="72"/>
      <c r="AD68" s="72"/>
      <c r="AE68" s="72"/>
      <c r="AF68" s="72"/>
      <c r="AG68" s="72"/>
      <c r="AH68" s="75"/>
      <c r="AI68" s="256">
        <f t="shared" si="0"/>
        <v>150</v>
      </c>
      <c r="AJ68" s="261"/>
      <c r="AK68" s="248" t="e">
        <f t="shared" si="1"/>
        <v>#DIV/0!</v>
      </c>
      <c r="AL68" s="110" t="s">
        <v>216</v>
      </c>
    </row>
    <row r="69" spans="1:38" ht="18" customHeight="1" x14ac:dyDescent="0.2">
      <c r="A69" s="83">
        <v>57</v>
      </c>
      <c r="B69" s="249" t="s">
        <v>373</v>
      </c>
      <c r="C69" s="75" t="s">
        <v>188</v>
      </c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387" t="s">
        <v>302</v>
      </c>
      <c r="AD69" s="388"/>
      <c r="AE69" s="388"/>
      <c r="AF69" s="388"/>
      <c r="AG69" s="388"/>
      <c r="AH69" s="388"/>
      <c r="AI69" s="256">
        <f t="shared" si="0"/>
        <v>0</v>
      </c>
      <c r="AJ69" s="261"/>
      <c r="AK69" s="248" t="e">
        <f t="shared" si="1"/>
        <v>#DIV/0!</v>
      </c>
      <c r="AL69" s="110" t="s">
        <v>216</v>
      </c>
    </row>
    <row r="70" spans="1:38" ht="18" customHeight="1" x14ac:dyDescent="0.2">
      <c r="A70" s="246">
        <v>58</v>
      </c>
      <c r="B70" s="231" t="s">
        <v>241</v>
      </c>
      <c r="C70" s="75" t="s">
        <v>230</v>
      </c>
      <c r="D70" s="72">
        <f>1*4</f>
        <v>4</v>
      </c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>
        <f>12*6</f>
        <v>72</v>
      </c>
      <c r="T70" s="72"/>
      <c r="U70" s="72"/>
      <c r="V70" s="72"/>
      <c r="W70" s="72"/>
      <c r="X70" s="72">
        <f>6*12</f>
        <v>72</v>
      </c>
      <c r="Y70" s="72"/>
      <c r="Z70" s="72"/>
      <c r="AA70" s="72"/>
      <c r="AB70" s="72"/>
      <c r="AC70" s="72"/>
      <c r="AD70" s="72"/>
      <c r="AE70" s="72"/>
      <c r="AF70" s="72"/>
      <c r="AG70" s="72">
        <f>2</f>
        <v>2</v>
      </c>
      <c r="AH70" s="75"/>
      <c r="AI70" s="256">
        <f t="shared" si="0"/>
        <v>150</v>
      </c>
      <c r="AJ70" s="261"/>
      <c r="AK70" s="248">
        <f t="shared" si="1"/>
        <v>0</v>
      </c>
      <c r="AL70" s="110" t="s">
        <v>216</v>
      </c>
    </row>
    <row r="71" spans="1:38" ht="18" customHeight="1" x14ac:dyDescent="0.2">
      <c r="A71" s="83">
        <v>59</v>
      </c>
      <c r="B71" s="249" t="s">
        <v>241</v>
      </c>
      <c r="C71" s="75" t="s">
        <v>234</v>
      </c>
      <c r="D71" s="72">
        <f>6*4</f>
        <v>24</v>
      </c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>
        <f>10*6</f>
        <v>60</v>
      </c>
      <c r="V71" s="72"/>
      <c r="W71" s="72"/>
      <c r="X71" s="72">
        <f>5*12</f>
        <v>60</v>
      </c>
      <c r="Y71" s="72"/>
      <c r="Z71" s="72"/>
      <c r="AA71" s="72"/>
      <c r="AB71" s="72"/>
      <c r="AC71" s="72"/>
      <c r="AD71" s="72"/>
      <c r="AE71" s="72"/>
      <c r="AF71" s="72"/>
      <c r="AG71" s="72">
        <f>6</f>
        <v>6</v>
      </c>
      <c r="AH71" s="75"/>
      <c r="AI71" s="256">
        <f t="shared" si="0"/>
        <v>150</v>
      </c>
      <c r="AJ71" s="261">
        <v>41</v>
      </c>
      <c r="AK71" s="248">
        <f t="shared" si="1"/>
        <v>1.7083333333333333</v>
      </c>
      <c r="AL71" s="110" t="s">
        <v>216</v>
      </c>
    </row>
    <row r="72" spans="1:38" ht="18" customHeight="1" x14ac:dyDescent="0.2">
      <c r="A72" s="83">
        <v>60</v>
      </c>
      <c r="B72" s="249" t="s">
        <v>241</v>
      </c>
      <c r="C72" s="75" t="s">
        <v>233</v>
      </c>
      <c r="D72" s="72">
        <f>2*4</f>
        <v>8</v>
      </c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>
        <f>7*6</f>
        <v>42</v>
      </c>
      <c r="T72" s="72"/>
      <c r="U72" s="72">
        <f>8*6</f>
        <v>48</v>
      </c>
      <c r="V72" s="72"/>
      <c r="W72" s="72"/>
      <c r="X72" s="72">
        <f>4*12</f>
        <v>48</v>
      </c>
      <c r="Y72" s="72"/>
      <c r="Z72" s="72"/>
      <c r="AA72" s="72"/>
      <c r="AB72" s="72"/>
      <c r="AC72" s="72"/>
      <c r="AD72" s="72"/>
      <c r="AE72" s="72"/>
      <c r="AF72" s="72"/>
      <c r="AG72" s="72">
        <f>4</f>
        <v>4</v>
      </c>
      <c r="AH72" s="75"/>
      <c r="AI72" s="256">
        <f t="shared" si="0"/>
        <v>150</v>
      </c>
      <c r="AJ72" s="261">
        <v>26</v>
      </c>
      <c r="AK72" s="248">
        <f t="shared" si="1"/>
        <v>3.25</v>
      </c>
      <c r="AL72" s="110" t="s">
        <v>216</v>
      </c>
    </row>
    <row r="73" spans="1:38" ht="18" customHeight="1" x14ac:dyDescent="0.2">
      <c r="A73" s="83">
        <v>61</v>
      </c>
      <c r="B73" s="182" t="s">
        <v>241</v>
      </c>
      <c r="C73" s="75" t="s">
        <v>229</v>
      </c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>
        <f>9*6</f>
        <v>54</v>
      </c>
      <c r="T73" s="72"/>
      <c r="U73" s="72"/>
      <c r="V73" s="72"/>
      <c r="W73" s="72"/>
      <c r="X73" s="72">
        <f>8*12</f>
        <v>96</v>
      </c>
      <c r="Y73" s="72"/>
      <c r="Z73" s="72"/>
      <c r="AA73" s="72"/>
      <c r="AB73" s="72"/>
      <c r="AC73" s="72"/>
      <c r="AD73" s="72"/>
      <c r="AE73" s="72"/>
      <c r="AF73" s="72"/>
      <c r="AG73" s="72"/>
      <c r="AH73" s="75"/>
      <c r="AI73" s="256">
        <f t="shared" si="0"/>
        <v>150</v>
      </c>
      <c r="AJ73" s="261"/>
      <c r="AK73" s="248" t="e">
        <f t="shared" si="1"/>
        <v>#DIV/0!</v>
      </c>
      <c r="AL73" s="110" t="s">
        <v>216</v>
      </c>
    </row>
    <row r="74" spans="1:38" ht="18" customHeight="1" x14ac:dyDescent="0.2">
      <c r="A74" s="246">
        <v>62</v>
      </c>
      <c r="B74" s="247" t="s">
        <v>241</v>
      </c>
      <c r="C74" s="75" t="s">
        <v>228</v>
      </c>
      <c r="D74" s="72">
        <f>10*4</f>
        <v>40</v>
      </c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>
        <f>2*6</f>
        <v>12</v>
      </c>
      <c r="S74" s="72"/>
      <c r="T74" s="72">
        <f>5*6</f>
        <v>30</v>
      </c>
      <c r="U74" s="72"/>
      <c r="V74" s="72"/>
      <c r="W74" s="72"/>
      <c r="X74" s="72">
        <f>5*12</f>
        <v>60</v>
      </c>
      <c r="Y74" s="72"/>
      <c r="Z74" s="72"/>
      <c r="AA74" s="72"/>
      <c r="AB74" s="72"/>
      <c r="AC74" s="72"/>
      <c r="AD74" s="72"/>
      <c r="AE74" s="72"/>
      <c r="AF74" s="72"/>
      <c r="AG74" s="72">
        <f>8</f>
        <v>8</v>
      </c>
      <c r="AH74" s="75"/>
      <c r="AI74" s="256">
        <f t="shared" si="0"/>
        <v>150</v>
      </c>
      <c r="AJ74" s="261"/>
      <c r="AK74" s="248">
        <f t="shared" si="1"/>
        <v>0</v>
      </c>
      <c r="AL74" s="110" t="s">
        <v>216</v>
      </c>
    </row>
    <row r="75" spans="1:38" ht="18" customHeight="1" x14ac:dyDescent="0.2">
      <c r="A75" s="83">
        <v>63</v>
      </c>
      <c r="B75" s="249" t="s">
        <v>287</v>
      </c>
      <c r="C75" s="75" t="s">
        <v>227</v>
      </c>
      <c r="D75" s="72">
        <f>2*4</f>
        <v>8</v>
      </c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>
        <f>13*6</f>
        <v>78</v>
      </c>
      <c r="V75" s="72"/>
      <c r="W75" s="72"/>
      <c r="X75" s="72">
        <f>5*12</f>
        <v>60</v>
      </c>
      <c r="Y75" s="72"/>
      <c r="Z75" s="72"/>
      <c r="AA75" s="72"/>
      <c r="AB75" s="72"/>
      <c r="AC75" s="72"/>
      <c r="AD75" s="72"/>
      <c r="AE75" s="72"/>
      <c r="AF75" s="72"/>
      <c r="AG75" s="72">
        <f>4</f>
        <v>4</v>
      </c>
      <c r="AH75" s="75"/>
      <c r="AI75" s="256">
        <f t="shared" si="0"/>
        <v>150</v>
      </c>
      <c r="AJ75" s="261">
        <v>4</v>
      </c>
      <c r="AK75" s="248">
        <f t="shared" si="1"/>
        <v>0.5</v>
      </c>
      <c r="AL75" s="110" t="s">
        <v>216</v>
      </c>
    </row>
    <row r="76" spans="1:38" ht="18" customHeight="1" x14ac:dyDescent="0.2">
      <c r="A76" s="83">
        <v>64</v>
      </c>
      <c r="B76" s="249" t="s">
        <v>247</v>
      </c>
      <c r="C76" s="75" t="s">
        <v>264</v>
      </c>
      <c r="D76" s="72">
        <f>13*4</f>
        <v>52</v>
      </c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>
        <f>2*6</f>
        <v>12</v>
      </c>
      <c r="V76" s="72"/>
      <c r="W76" s="72"/>
      <c r="X76" s="72">
        <f>5*12</f>
        <v>60</v>
      </c>
      <c r="Y76" s="72"/>
      <c r="Z76" s="72"/>
      <c r="AA76" s="72"/>
      <c r="AB76" s="72"/>
      <c r="AC76" s="72"/>
      <c r="AD76" s="72"/>
      <c r="AE76" s="72"/>
      <c r="AF76" s="72"/>
      <c r="AG76" s="72">
        <f>26</f>
        <v>26</v>
      </c>
      <c r="AH76" s="75"/>
      <c r="AI76" s="256">
        <f t="shared" si="0"/>
        <v>150</v>
      </c>
      <c r="AJ76" s="261">
        <v>37</v>
      </c>
      <c r="AK76" s="248">
        <f t="shared" si="1"/>
        <v>0.71153846153846156</v>
      </c>
      <c r="AL76" s="110" t="s">
        <v>216</v>
      </c>
    </row>
    <row r="77" spans="1:38" ht="18" customHeight="1" x14ac:dyDescent="0.2">
      <c r="A77" s="83">
        <v>65</v>
      </c>
      <c r="B77" s="249" t="s">
        <v>242</v>
      </c>
      <c r="C77" s="75" t="s">
        <v>251</v>
      </c>
      <c r="D77" s="72">
        <f>4*4</f>
        <v>16</v>
      </c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>
        <f>6*12</f>
        <v>72</v>
      </c>
      <c r="X77" s="72">
        <f>3*12</f>
        <v>36</v>
      </c>
      <c r="Y77" s="72"/>
      <c r="Z77" s="72"/>
      <c r="AA77" s="72"/>
      <c r="AB77" s="72"/>
      <c r="AC77" s="72"/>
      <c r="AD77" s="72"/>
      <c r="AE77" s="72"/>
      <c r="AF77" s="72"/>
      <c r="AG77" s="72">
        <f>26</f>
        <v>26</v>
      </c>
      <c r="AH77" s="75"/>
      <c r="AI77" s="256">
        <f t="shared" ref="AI77:AI169" si="3">SUM(D77:AH77)</f>
        <v>150</v>
      </c>
      <c r="AJ77" s="261">
        <v>54</v>
      </c>
      <c r="AK77" s="248">
        <f t="shared" ref="AK77:AK123" si="4">+AJ77/D77</f>
        <v>3.375</v>
      </c>
      <c r="AL77" s="110" t="s">
        <v>216</v>
      </c>
    </row>
    <row r="78" spans="1:38" ht="18" customHeight="1" x14ac:dyDescent="0.2">
      <c r="A78" s="246">
        <v>66</v>
      </c>
      <c r="B78" s="247" t="s">
        <v>252</v>
      </c>
      <c r="C78" s="75" t="s">
        <v>253</v>
      </c>
      <c r="D78" s="72">
        <f>18*4</f>
        <v>72</v>
      </c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387" t="s">
        <v>450</v>
      </c>
      <c r="AB78" s="388"/>
      <c r="AC78" s="388"/>
      <c r="AD78" s="388"/>
      <c r="AE78" s="388"/>
      <c r="AF78" s="388"/>
      <c r="AG78" s="388"/>
      <c r="AH78" s="388"/>
      <c r="AI78" s="256">
        <f t="shared" si="3"/>
        <v>72</v>
      </c>
      <c r="AJ78" s="261">
        <v>179</v>
      </c>
      <c r="AK78" s="248">
        <f t="shared" si="4"/>
        <v>2.4861111111111112</v>
      </c>
      <c r="AL78" s="110" t="s">
        <v>216</v>
      </c>
    </row>
    <row r="79" spans="1:38" ht="18" customHeight="1" x14ac:dyDescent="0.2">
      <c r="A79" s="83">
        <v>67</v>
      </c>
      <c r="B79" s="231" t="s">
        <v>287</v>
      </c>
      <c r="C79" s="75" t="s">
        <v>262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>
        <f>1*6</f>
        <v>6</v>
      </c>
      <c r="V79" s="72"/>
      <c r="W79" s="72"/>
      <c r="X79" s="72"/>
      <c r="Y79" s="72"/>
      <c r="Z79" s="72"/>
      <c r="AA79" s="72"/>
      <c r="AB79" s="72"/>
      <c r="AC79" s="72"/>
      <c r="AD79" s="387" t="s">
        <v>300</v>
      </c>
      <c r="AE79" s="388"/>
      <c r="AF79" s="388"/>
      <c r="AG79" s="388"/>
      <c r="AH79" s="388"/>
      <c r="AI79" s="256">
        <f t="shared" si="3"/>
        <v>6</v>
      </c>
      <c r="AJ79" s="261"/>
      <c r="AK79" s="248" t="e">
        <f t="shared" si="4"/>
        <v>#DIV/0!</v>
      </c>
      <c r="AL79" s="110" t="s">
        <v>216</v>
      </c>
    </row>
    <row r="80" spans="1:38" ht="18" customHeight="1" x14ac:dyDescent="0.2">
      <c r="A80" s="83">
        <v>68</v>
      </c>
      <c r="B80" s="182" t="s">
        <v>287</v>
      </c>
      <c r="C80" s="75" t="s">
        <v>266</v>
      </c>
      <c r="D80" s="72">
        <f>1*4</f>
        <v>4</v>
      </c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>
        <f>14*6</f>
        <v>84</v>
      </c>
      <c r="V80" s="72"/>
      <c r="W80" s="72"/>
      <c r="X80" s="72">
        <f>5*12</f>
        <v>60</v>
      </c>
      <c r="Y80" s="72"/>
      <c r="Z80" s="72"/>
      <c r="AA80" s="72"/>
      <c r="AB80" s="72"/>
      <c r="AC80" s="72"/>
      <c r="AD80" s="72"/>
      <c r="AE80" s="72"/>
      <c r="AF80" s="72"/>
      <c r="AG80" s="72">
        <f>2</f>
        <v>2</v>
      </c>
      <c r="AH80" s="75"/>
      <c r="AI80" s="256">
        <f t="shared" si="3"/>
        <v>150</v>
      </c>
      <c r="AJ80" s="260"/>
      <c r="AK80" s="248">
        <f t="shared" si="4"/>
        <v>0</v>
      </c>
      <c r="AL80" s="110" t="s">
        <v>216</v>
      </c>
    </row>
    <row r="81" spans="1:38" ht="18" customHeight="1" x14ac:dyDescent="0.2">
      <c r="A81" s="83">
        <v>69</v>
      </c>
      <c r="B81" s="182" t="s">
        <v>241</v>
      </c>
      <c r="C81" s="75" t="s">
        <v>267</v>
      </c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>
        <f>11*6</f>
        <v>66</v>
      </c>
      <c r="T81" s="72"/>
      <c r="U81" s="72"/>
      <c r="V81" s="72"/>
      <c r="W81" s="72"/>
      <c r="X81" s="72">
        <f>7*12</f>
        <v>84</v>
      </c>
      <c r="Y81" s="72"/>
      <c r="Z81" s="72"/>
      <c r="AA81" s="72"/>
      <c r="AB81" s="72"/>
      <c r="AC81" s="72"/>
      <c r="AD81" s="72"/>
      <c r="AE81" s="72"/>
      <c r="AF81" s="72"/>
      <c r="AG81" s="72"/>
      <c r="AH81" s="75"/>
      <c r="AI81" s="256">
        <f t="shared" si="3"/>
        <v>150</v>
      </c>
      <c r="AJ81" s="260"/>
      <c r="AK81" s="248" t="e">
        <f t="shared" si="4"/>
        <v>#DIV/0!</v>
      </c>
      <c r="AL81" s="110" t="s">
        <v>216</v>
      </c>
    </row>
    <row r="82" spans="1:38" ht="18" customHeight="1" x14ac:dyDescent="0.2">
      <c r="A82" s="83">
        <v>71</v>
      </c>
      <c r="B82" s="231" t="s">
        <v>241</v>
      </c>
      <c r="C82" s="75" t="s">
        <v>268</v>
      </c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>
        <f>13*6</f>
        <v>78</v>
      </c>
      <c r="T82" s="72"/>
      <c r="U82" s="72"/>
      <c r="V82" s="72"/>
      <c r="W82" s="72"/>
      <c r="X82" s="72">
        <f>6*12</f>
        <v>72</v>
      </c>
      <c r="Y82" s="72"/>
      <c r="Z82" s="72"/>
      <c r="AA82" s="72"/>
      <c r="AB82" s="72"/>
      <c r="AC82" s="72"/>
      <c r="AD82" s="72"/>
      <c r="AE82" s="72"/>
      <c r="AF82" s="72"/>
      <c r="AG82" s="72"/>
      <c r="AH82" s="75"/>
      <c r="AI82" s="256">
        <f t="shared" si="3"/>
        <v>150</v>
      </c>
      <c r="AJ82" s="262"/>
      <c r="AK82" s="248" t="e">
        <f t="shared" si="4"/>
        <v>#DIV/0!</v>
      </c>
      <c r="AL82" s="110" t="s">
        <v>216</v>
      </c>
    </row>
    <row r="83" spans="1:38" ht="18" customHeight="1" x14ac:dyDescent="0.2">
      <c r="A83" s="83">
        <v>72</v>
      </c>
      <c r="B83" s="182" t="s">
        <v>256</v>
      </c>
      <c r="C83" s="75" t="s">
        <v>273</v>
      </c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>
        <f>13*6</f>
        <v>78</v>
      </c>
      <c r="T83" s="72"/>
      <c r="U83" s="72"/>
      <c r="V83" s="72"/>
      <c r="W83" s="72"/>
      <c r="X83" s="72">
        <f>6*12</f>
        <v>72</v>
      </c>
      <c r="Y83" s="72"/>
      <c r="Z83" s="72"/>
      <c r="AA83" s="72"/>
      <c r="AB83" s="72"/>
      <c r="AC83" s="72"/>
      <c r="AD83" s="72"/>
      <c r="AE83" s="72"/>
      <c r="AF83" s="72"/>
      <c r="AG83" s="72"/>
      <c r="AH83" s="75"/>
      <c r="AI83" s="256">
        <f t="shared" si="3"/>
        <v>150</v>
      </c>
      <c r="AJ83" s="261"/>
      <c r="AK83" s="248" t="e">
        <f t="shared" si="4"/>
        <v>#DIV/0!</v>
      </c>
      <c r="AL83" s="110" t="s">
        <v>216</v>
      </c>
    </row>
    <row r="84" spans="1:38" ht="18" customHeight="1" x14ac:dyDescent="0.2">
      <c r="A84" s="83">
        <v>73</v>
      </c>
      <c r="B84" s="182" t="s">
        <v>239</v>
      </c>
      <c r="C84" s="75" t="s">
        <v>265</v>
      </c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>
        <f>13*6</f>
        <v>78</v>
      </c>
      <c r="T84" s="72"/>
      <c r="U84" s="72"/>
      <c r="V84" s="72"/>
      <c r="W84" s="72"/>
      <c r="X84" s="72">
        <f>6*12</f>
        <v>72</v>
      </c>
      <c r="Y84" s="72"/>
      <c r="Z84" s="72"/>
      <c r="AA84" s="72"/>
      <c r="AB84" s="72"/>
      <c r="AC84" s="72"/>
      <c r="AD84" s="72"/>
      <c r="AE84" s="72"/>
      <c r="AF84" s="72"/>
      <c r="AG84" s="72"/>
      <c r="AH84" s="75"/>
      <c r="AI84" s="256">
        <f t="shared" si="3"/>
        <v>150</v>
      </c>
      <c r="AJ84" s="261"/>
      <c r="AK84" s="248" t="e">
        <f t="shared" si="4"/>
        <v>#DIV/0!</v>
      </c>
      <c r="AL84" s="110" t="s">
        <v>216</v>
      </c>
    </row>
    <row r="85" spans="1:38" ht="18" customHeight="1" x14ac:dyDescent="0.2">
      <c r="A85" s="246">
        <v>74</v>
      </c>
      <c r="B85" s="182" t="s">
        <v>242</v>
      </c>
      <c r="C85" s="75" t="s">
        <v>254</v>
      </c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>
        <f>13*6</f>
        <v>78</v>
      </c>
      <c r="T85" s="72"/>
      <c r="U85" s="72"/>
      <c r="V85" s="72"/>
      <c r="W85" s="72"/>
      <c r="X85" s="72">
        <f>6*12</f>
        <v>72</v>
      </c>
      <c r="Y85" s="72"/>
      <c r="Z85" s="72"/>
      <c r="AA85" s="72"/>
      <c r="AB85" s="72"/>
      <c r="AC85" s="72"/>
      <c r="AD85" s="72"/>
      <c r="AE85" s="72"/>
      <c r="AF85" s="72"/>
      <c r="AG85" s="72"/>
      <c r="AH85" s="75"/>
      <c r="AI85" s="256">
        <f t="shared" si="3"/>
        <v>150</v>
      </c>
      <c r="AJ85" s="261">
        <v>0</v>
      </c>
      <c r="AK85" s="248" t="e">
        <f t="shared" si="4"/>
        <v>#DIV/0!</v>
      </c>
      <c r="AL85" s="110" t="s">
        <v>216</v>
      </c>
    </row>
    <row r="86" spans="1:38" ht="18" customHeight="1" x14ac:dyDescent="0.2">
      <c r="A86" s="83">
        <v>75</v>
      </c>
      <c r="B86" s="249" t="s">
        <v>241</v>
      </c>
      <c r="C86" s="75" t="s">
        <v>269</v>
      </c>
      <c r="D86" s="72">
        <f>8*4</f>
        <v>32</v>
      </c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>
        <f>14*6</f>
        <v>84</v>
      </c>
      <c r="V86" s="72"/>
      <c r="W86" s="72"/>
      <c r="X86" s="72">
        <f>2*12</f>
        <v>24</v>
      </c>
      <c r="Y86" s="72"/>
      <c r="Z86" s="72"/>
      <c r="AA86" s="72"/>
      <c r="AB86" s="72"/>
      <c r="AC86" s="72"/>
      <c r="AD86" s="72"/>
      <c r="AE86" s="72"/>
      <c r="AF86" s="72"/>
      <c r="AG86" s="72">
        <f>10</f>
        <v>10</v>
      </c>
      <c r="AH86" s="75"/>
      <c r="AI86" s="256">
        <f t="shared" si="3"/>
        <v>150</v>
      </c>
      <c r="AJ86" s="261">
        <v>81</v>
      </c>
      <c r="AK86" s="248">
        <f t="shared" si="4"/>
        <v>2.53125</v>
      </c>
      <c r="AL86" s="110" t="s">
        <v>216</v>
      </c>
    </row>
    <row r="87" spans="1:38" ht="18" customHeight="1" x14ac:dyDescent="0.2">
      <c r="A87" s="83">
        <v>76</v>
      </c>
      <c r="B87" s="249" t="s">
        <v>244</v>
      </c>
      <c r="C87" s="75" t="s">
        <v>274</v>
      </c>
      <c r="D87" s="72">
        <v>40</v>
      </c>
      <c r="E87" s="72"/>
      <c r="F87" s="72"/>
      <c r="G87" s="72"/>
      <c r="H87" s="72"/>
      <c r="I87" s="72"/>
      <c r="J87" s="72"/>
      <c r="K87" s="72">
        <v>60</v>
      </c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>
        <f>50</f>
        <v>50</v>
      </c>
      <c r="AH87" s="75"/>
      <c r="AI87" s="256">
        <f t="shared" si="3"/>
        <v>150</v>
      </c>
      <c r="AJ87" s="261">
        <v>98</v>
      </c>
      <c r="AK87" s="248">
        <f t="shared" si="4"/>
        <v>2.4500000000000002</v>
      </c>
      <c r="AL87" s="110" t="s">
        <v>216</v>
      </c>
    </row>
    <row r="88" spans="1:38" ht="18" customHeight="1" x14ac:dyDescent="0.2">
      <c r="A88" s="83">
        <v>77</v>
      </c>
      <c r="B88" s="249" t="s">
        <v>306</v>
      </c>
      <c r="C88" s="75" t="s">
        <v>275</v>
      </c>
      <c r="D88" s="72">
        <f>24*4</f>
        <v>96</v>
      </c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>
        <f>1*6</f>
        <v>6</v>
      </c>
      <c r="AG88" s="72">
        <f>48</f>
        <v>48</v>
      </c>
      <c r="AH88" s="75"/>
      <c r="AI88" s="256">
        <f t="shared" si="3"/>
        <v>150</v>
      </c>
      <c r="AJ88" s="261">
        <v>147</v>
      </c>
      <c r="AK88" s="248">
        <f t="shared" si="4"/>
        <v>1.53125</v>
      </c>
      <c r="AL88" s="110" t="s">
        <v>216</v>
      </c>
    </row>
    <row r="89" spans="1:38" ht="18" customHeight="1" x14ac:dyDescent="0.2">
      <c r="A89" s="83">
        <v>79</v>
      </c>
      <c r="B89" s="249" t="s">
        <v>247</v>
      </c>
      <c r="C89" s="75" t="s">
        <v>276</v>
      </c>
      <c r="D89" s="72">
        <v>36</v>
      </c>
      <c r="E89" s="72"/>
      <c r="F89" s="72"/>
      <c r="G89" s="72">
        <v>12</v>
      </c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>
        <f>4*6</f>
        <v>24</v>
      </c>
      <c r="V89" s="72"/>
      <c r="W89" s="72"/>
      <c r="X89" s="72">
        <f>4*12</f>
        <v>48</v>
      </c>
      <c r="Y89" s="72"/>
      <c r="Z89" s="72"/>
      <c r="AA89" s="72"/>
      <c r="AB89" s="72"/>
      <c r="AC89" s="72"/>
      <c r="AD89" s="72"/>
      <c r="AE89" s="72"/>
      <c r="AF89" s="72"/>
      <c r="AG89" s="72">
        <f>30</f>
        <v>30</v>
      </c>
      <c r="AH89" s="75"/>
      <c r="AI89" s="256">
        <f t="shared" si="3"/>
        <v>150</v>
      </c>
      <c r="AJ89" s="261">
        <v>25</v>
      </c>
      <c r="AK89" s="248">
        <f t="shared" si="4"/>
        <v>0.69444444444444442</v>
      </c>
      <c r="AL89" s="110" t="s">
        <v>216</v>
      </c>
    </row>
    <row r="90" spans="1:38" ht="18" customHeight="1" x14ac:dyDescent="0.2">
      <c r="A90" s="83">
        <v>80</v>
      </c>
      <c r="B90" s="182" t="s">
        <v>239</v>
      </c>
      <c r="C90" s="75" t="s">
        <v>308</v>
      </c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>
        <f>13*6</f>
        <v>78</v>
      </c>
      <c r="T90" s="72"/>
      <c r="U90" s="72"/>
      <c r="V90" s="72"/>
      <c r="W90" s="72"/>
      <c r="X90" s="72">
        <f>6*12</f>
        <v>72</v>
      </c>
      <c r="Y90" s="72"/>
      <c r="Z90" s="72"/>
      <c r="AA90" s="72"/>
      <c r="AB90" s="72"/>
      <c r="AC90" s="72"/>
      <c r="AD90" s="72"/>
      <c r="AE90" s="72"/>
      <c r="AF90" s="72"/>
      <c r="AG90" s="72"/>
      <c r="AH90" s="75"/>
      <c r="AI90" s="256">
        <f t="shared" si="3"/>
        <v>150</v>
      </c>
      <c r="AJ90" s="261"/>
      <c r="AK90" s="248" t="e">
        <f t="shared" si="4"/>
        <v>#DIV/0!</v>
      </c>
      <c r="AL90" s="110" t="s">
        <v>216</v>
      </c>
    </row>
    <row r="91" spans="1:38" ht="18" customHeight="1" x14ac:dyDescent="0.2">
      <c r="A91" s="83">
        <v>81</v>
      </c>
      <c r="B91" s="249" t="s">
        <v>242</v>
      </c>
      <c r="C91" s="75" t="s">
        <v>309</v>
      </c>
      <c r="D91" s="72">
        <f>4*4</f>
        <v>16</v>
      </c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>
        <f>1*6</f>
        <v>6</v>
      </c>
      <c r="T91" s="72"/>
      <c r="U91" s="72"/>
      <c r="V91" s="72"/>
      <c r="W91" s="72">
        <f>6*12</f>
        <v>72</v>
      </c>
      <c r="X91" s="72">
        <f>4*12</f>
        <v>48</v>
      </c>
      <c r="Y91" s="72"/>
      <c r="Z91" s="72"/>
      <c r="AA91" s="72"/>
      <c r="AB91" s="72"/>
      <c r="AC91" s="72"/>
      <c r="AD91" s="72"/>
      <c r="AE91" s="72"/>
      <c r="AF91" s="72"/>
      <c r="AG91" s="72">
        <f>8</f>
        <v>8</v>
      </c>
      <c r="AH91" s="75"/>
      <c r="AI91" s="256">
        <f t="shared" si="3"/>
        <v>150</v>
      </c>
      <c r="AJ91" s="261">
        <v>56</v>
      </c>
      <c r="AK91" s="248">
        <f t="shared" si="4"/>
        <v>3.5</v>
      </c>
      <c r="AL91" s="110" t="s">
        <v>216</v>
      </c>
    </row>
    <row r="92" spans="1:38" ht="18" customHeight="1" x14ac:dyDescent="0.2">
      <c r="A92" s="246">
        <v>82</v>
      </c>
      <c r="B92" s="247" t="s">
        <v>241</v>
      </c>
      <c r="C92" s="75" t="s">
        <v>310</v>
      </c>
      <c r="D92" s="72">
        <f>8*4</f>
        <v>32</v>
      </c>
      <c r="E92" s="72"/>
      <c r="F92" s="72"/>
      <c r="G92" s="72"/>
      <c r="H92" s="72"/>
      <c r="I92" s="72"/>
      <c r="J92" s="72"/>
      <c r="K92" s="72"/>
      <c r="L92" s="72">
        <f>3*4</f>
        <v>12</v>
      </c>
      <c r="M92" s="72"/>
      <c r="N92" s="72"/>
      <c r="O92" s="72"/>
      <c r="P92" s="72"/>
      <c r="Q92" s="72"/>
      <c r="R92" s="72"/>
      <c r="S92" s="72">
        <f>4*6</f>
        <v>24</v>
      </c>
      <c r="T92" s="72"/>
      <c r="U92" s="72">
        <f>2*6</f>
        <v>12</v>
      </c>
      <c r="V92" s="72"/>
      <c r="W92" s="72"/>
      <c r="X92" s="72">
        <f>5*12</f>
        <v>60</v>
      </c>
      <c r="Y92" s="72"/>
      <c r="Z92" s="72"/>
      <c r="AA92" s="72"/>
      <c r="AB92" s="72"/>
      <c r="AC92" s="72"/>
      <c r="AD92" s="72"/>
      <c r="AE92" s="72"/>
      <c r="AF92" s="72"/>
      <c r="AG92" s="72">
        <f>10</f>
        <v>10</v>
      </c>
      <c r="AH92" s="75"/>
      <c r="AI92" s="256">
        <f t="shared" si="3"/>
        <v>150</v>
      </c>
      <c r="AJ92" s="261">
        <v>44</v>
      </c>
      <c r="AK92" s="248">
        <f t="shared" si="4"/>
        <v>1.375</v>
      </c>
      <c r="AL92" s="110" t="s">
        <v>216</v>
      </c>
    </row>
    <row r="93" spans="1:38" ht="18" customHeight="1" x14ac:dyDescent="0.2">
      <c r="A93" s="83">
        <v>83</v>
      </c>
      <c r="B93" s="249" t="s">
        <v>448</v>
      </c>
      <c r="C93" s="75" t="s">
        <v>313</v>
      </c>
      <c r="D93" s="72">
        <f>12*4</f>
        <v>48</v>
      </c>
      <c r="E93" s="72"/>
      <c r="F93" s="72"/>
      <c r="G93" s="72"/>
      <c r="H93" s="72"/>
      <c r="I93" s="72"/>
      <c r="J93" s="72"/>
      <c r="K93" s="72"/>
      <c r="L93" s="72">
        <f>12*4</f>
        <v>48</v>
      </c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>
        <f>1*12</f>
        <v>12</v>
      </c>
      <c r="Y93" s="72"/>
      <c r="Z93" s="72"/>
      <c r="AA93" s="72"/>
      <c r="AB93" s="72"/>
      <c r="AC93" s="72"/>
      <c r="AD93" s="72"/>
      <c r="AE93" s="72"/>
      <c r="AF93" s="72"/>
      <c r="AG93" s="72">
        <f>42</f>
        <v>42</v>
      </c>
      <c r="AH93" s="75"/>
      <c r="AI93" s="256">
        <f t="shared" si="3"/>
        <v>150</v>
      </c>
      <c r="AJ93" s="261">
        <v>201</v>
      </c>
      <c r="AK93" s="248">
        <f t="shared" si="4"/>
        <v>4.1875</v>
      </c>
      <c r="AL93" s="110" t="s">
        <v>216</v>
      </c>
    </row>
    <row r="94" spans="1:38" ht="18" customHeight="1" x14ac:dyDescent="0.2">
      <c r="A94" s="83">
        <v>84</v>
      </c>
      <c r="B94" s="249" t="s">
        <v>242</v>
      </c>
      <c r="C94" s="75" t="s">
        <v>314</v>
      </c>
      <c r="D94" s="72">
        <f>4*4</f>
        <v>16</v>
      </c>
      <c r="E94" s="72"/>
      <c r="F94" s="72"/>
      <c r="G94" s="72"/>
      <c r="H94" s="72"/>
      <c r="I94" s="72"/>
      <c r="J94" s="72">
        <f>2*4</f>
        <v>8</v>
      </c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>
        <f>5*12</f>
        <v>60</v>
      </c>
      <c r="X94" s="72">
        <f>4*12</f>
        <v>48</v>
      </c>
      <c r="Y94" s="72"/>
      <c r="Z94" s="72"/>
      <c r="AA94" s="72"/>
      <c r="AB94" s="72"/>
      <c r="AC94" s="72"/>
      <c r="AD94" s="72"/>
      <c r="AE94" s="72"/>
      <c r="AF94" s="72"/>
      <c r="AG94" s="72">
        <f>18</f>
        <v>18</v>
      </c>
      <c r="AH94" s="75"/>
      <c r="AI94" s="256">
        <f t="shared" si="3"/>
        <v>150</v>
      </c>
      <c r="AJ94" s="261">
        <v>67</v>
      </c>
      <c r="AK94" s="248">
        <f t="shared" si="4"/>
        <v>4.1875</v>
      </c>
      <c r="AL94" s="110" t="s">
        <v>216</v>
      </c>
    </row>
    <row r="95" spans="1:38" ht="18" customHeight="1" x14ac:dyDescent="0.2">
      <c r="A95" s="83">
        <v>85</v>
      </c>
      <c r="B95" s="249" t="s">
        <v>242</v>
      </c>
      <c r="C95" s="75" t="s">
        <v>315</v>
      </c>
      <c r="D95" s="72">
        <f>2*4</f>
        <v>8</v>
      </c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>
        <f>1*6</f>
        <v>6</v>
      </c>
      <c r="T95" s="72"/>
      <c r="U95" s="72"/>
      <c r="V95" s="72"/>
      <c r="W95" s="72">
        <f>5*12</f>
        <v>60</v>
      </c>
      <c r="X95" s="72">
        <f>5*12</f>
        <v>60</v>
      </c>
      <c r="Y95" s="72"/>
      <c r="Z95" s="72"/>
      <c r="AA95" s="72"/>
      <c r="AB95" s="72"/>
      <c r="AC95" s="72"/>
      <c r="AD95" s="72"/>
      <c r="AE95" s="72"/>
      <c r="AF95" s="72"/>
      <c r="AG95" s="72">
        <f>16</f>
        <v>16</v>
      </c>
      <c r="AH95" s="75"/>
      <c r="AI95" s="256">
        <f t="shared" si="3"/>
        <v>150</v>
      </c>
      <c r="AJ95" s="261">
        <v>32</v>
      </c>
      <c r="AK95" s="248">
        <f t="shared" si="4"/>
        <v>4</v>
      </c>
      <c r="AL95" s="110" t="s">
        <v>216</v>
      </c>
    </row>
    <row r="96" spans="1:38" ht="18" customHeight="1" x14ac:dyDescent="0.2">
      <c r="A96" s="246">
        <v>86</v>
      </c>
      <c r="B96" s="247" t="s">
        <v>372</v>
      </c>
      <c r="C96" s="75" t="s">
        <v>316</v>
      </c>
      <c r="D96" s="72">
        <f>5*4</f>
        <v>20</v>
      </c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>
        <f>4*6</f>
        <v>24</v>
      </c>
      <c r="T96" s="72"/>
      <c r="U96" s="72"/>
      <c r="V96" s="72"/>
      <c r="W96" s="72">
        <f>1*12</f>
        <v>12</v>
      </c>
      <c r="X96" s="72">
        <f>7*12</f>
        <v>84</v>
      </c>
      <c r="Y96" s="72"/>
      <c r="Z96" s="72"/>
      <c r="AA96" s="72"/>
      <c r="AB96" s="72"/>
      <c r="AC96" s="72"/>
      <c r="AD96" s="72"/>
      <c r="AE96" s="72"/>
      <c r="AF96" s="72"/>
      <c r="AG96" s="72">
        <f>10</f>
        <v>10</v>
      </c>
      <c r="AH96" s="75"/>
      <c r="AI96" s="256">
        <f t="shared" si="3"/>
        <v>150</v>
      </c>
      <c r="AJ96" s="261">
        <v>58</v>
      </c>
      <c r="AK96" s="248">
        <f t="shared" si="4"/>
        <v>2.9</v>
      </c>
      <c r="AL96" s="110" t="s">
        <v>216</v>
      </c>
    </row>
    <row r="97" spans="1:38" ht="18" customHeight="1" x14ac:dyDescent="0.2">
      <c r="A97" s="83">
        <v>88</v>
      </c>
      <c r="B97" s="249" t="s">
        <v>245</v>
      </c>
      <c r="C97" s="75" t="s">
        <v>319</v>
      </c>
      <c r="D97" s="72">
        <f>10*4</f>
        <v>40</v>
      </c>
      <c r="E97" s="72"/>
      <c r="F97" s="72"/>
      <c r="G97" s="72"/>
      <c r="H97" s="72"/>
      <c r="I97" s="72"/>
      <c r="J97" s="72"/>
      <c r="K97" s="72"/>
      <c r="L97" s="72">
        <f>15*4</f>
        <v>60</v>
      </c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>
        <f>44</f>
        <v>44</v>
      </c>
      <c r="AH97" s="75">
        <f>1*6</f>
        <v>6</v>
      </c>
      <c r="AI97" s="256">
        <f t="shared" si="3"/>
        <v>150</v>
      </c>
      <c r="AJ97" s="261">
        <v>153</v>
      </c>
      <c r="AK97" s="248">
        <f t="shared" si="4"/>
        <v>3.8250000000000002</v>
      </c>
      <c r="AL97" s="110" t="s">
        <v>216</v>
      </c>
    </row>
    <row r="98" spans="1:38" ht="18" customHeight="1" x14ac:dyDescent="0.2">
      <c r="A98" s="83">
        <v>89</v>
      </c>
      <c r="B98" s="249" t="s">
        <v>241</v>
      </c>
      <c r="C98" s="75" t="s">
        <v>320</v>
      </c>
      <c r="D98" s="72">
        <f>1*4</f>
        <v>4</v>
      </c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>
        <f>4*6</f>
        <v>24</v>
      </c>
      <c r="T98" s="72"/>
      <c r="U98" s="72">
        <f>9*6</f>
        <v>54</v>
      </c>
      <c r="V98" s="72"/>
      <c r="W98" s="72"/>
      <c r="X98" s="72">
        <f>5*12</f>
        <v>60</v>
      </c>
      <c r="Y98" s="72"/>
      <c r="Z98" s="72"/>
      <c r="AA98" s="72"/>
      <c r="AB98" s="72"/>
      <c r="AC98" s="72"/>
      <c r="AD98" s="72"/>
      <c r="AE98" s="72"/>
      <c r="AF98" s="72"/>
      <c r="AG98" s="72">
        <f>8</f>
        <v>8</v>
      </c>
      <c r="AH98" s="75"/>
      <c r="AI98" s="256">
        <f t="shared" si="3"/>
        <v>150</v>
      </c>
      <c r="AJ98" s="261">
        <v>3</v>
      </c>
      <c r="AK98" s="248">
        <f t="shared" si="4"/>
        <v>0.75</v>
      </c>
      <c r="AL98" s="110" t="s">
        <v>216</v>
      </c>
    </row>
    <row r="99" spans="1:38" ht="18" customHeight="1" x14ac:dyDescent="0.2">
      <c r="A99" s="246">
        <v>90</v>
      </c>
      <c r="B99" s="247" t="s">
        <v>241</v>
      </c>
      <c r="C99" s="75" t="s">
        <v>321</v>
      </c>
      <c r="D99" s="72">
        <f>8*4</f>
        <v>32</v>
      </c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>
        <f>11*6</f>
        <v>66</v>
      </c>
      <c r="V99" s="72"/>
      <c r="W99" s="72"/>
      <c r="X99" s="72">
        <f>3*12</f>
        <v>36</v>
      </c>
      <c r="Y99" s="72"/>
      <c r="Z99" s="72"/>
      <c r="AA99" s="72"/>
      <c r="AB99" s="72"/>
      <c r="AC99" s="72"/>
      <c r="AD99" s="72"/>
      <c r="AE99" s="72"/>
      <c r="AF99" s="72"/>
      <c r="AG99" s="72">
        <f>16</f>
        <v>16</v>
      </c>
      <c r="AH99" s="75"/>
      <c r="AI99" s="256">
        <f t="shared" si="3"/>
        <v>150</v>
      </c>
      <c r="AJ99" s="261">
        <v>53</v>
      </c>
      <c r="AK99" s="248">
        <f t="shared" si="4"/>
        <v>1.65625</v>
      </c>
      <c r="AL99" s="110" t="s">
        <v>216</v>
      </c>
    </row>
    <row r="100" spans="1:38" ht="18" customHeight="1" x14ac:dyDescent="0.2">
      <c r="A100" s="83">
        <v>91</v>
      </c>
      <c r="B100" s="249" t="s">
        <v>372</v>
      </c>
      <c r="C100" s="75" t="s">
        <v>322</v>
      </c>
      <c r="D100" s="72">
        <f>2*4</f>
        <v>8</v>
      </c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>
        <f>7*6</f>
        <v>42</v>
      </c>
      <c r="T100" s="72"/>
      <c r="U100" s="72">
        <f>6*6</f>
        <v>36</v>
      </c>
      <c r="V100" s="72"/>
      <c r="W100" s="72">
        <f>2*12</f>
        <v>24</v>
      </c>
      <c r="X100" s="72">
        <f>3*12</f>
        <v>36</v>
      </c>
      <c r="Y100" s="72"/>
      <c r="Z100" s="72"/>
      <c r="AA100" s="72"/>
      <c r="AB100" s="72"/>
      <c r="AC100" s="72"/>
      <c r="AD100" s="72"/>
      <c r="AE100" s="72"/>
      <c r="AF100" s="72"/>
      <c r="AG100" s="72">
        <f>4</f>
        <v>4</v>
      </c>
      <c r="AH100" s="75"/>
      <c r="AI100" s="256">
        <f t="shared" si="3"/>
        <v>150</v>
      </c>
      <c r="AJ100" s="261">
        <v>31</v>
      </c>
      <c r="AK100" s="248">
        <f t="shared" si="4"/>
        <v>3.875</v>
      </c>
      <c r="AL100" s="110" t="s">
        <v>216</v>
      </c>
    </row>
    <row r="101" spans="1:38" ht="18" customHeight="1" x14ac:dyDescent="0.2">
      <c r="A101" s="83">
        <v>92</v>
      </c>
      <c r="B101" s="249" t="s">
        <v>247</v>
      </c>
      <c r="C101" s="75" t="s">
        <v>323</v>
      </c>
      <c r="D101" s="72">
        <v>60</v>
      </c>
      <c r="E101" s="72"/>
      <c r="F101" s="72"/>
      <c r="G101" s="72">
        <v>8</v>
      </c>
      <c r="H101" s="72"/>
      <c r="I101" s="72"/>
      <c r="J101" s="72"/>
      <c r="K101" s="72"/>
      <c r="L101" s="72">
        <f>8*4</f>
        <v>32</v>
      </c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>
        <f>44</f>
        <v>44</v>
      </c>
      <c r="AH101" s="75">
        <f>1*6</f>
        <v>6</v>
      </c>
      <c r="AI101" s="256">
        <f t="shared" si="3"/>
        <v>150</v>
      </c>
      <c r="AJ101" s="261">
        <v>238</v>
      </c>
      <c r="AK101" s="248">
        <f t="shared" si="4"/>
        <v>3.9666666666666668</v>
      </c>
      <c r="AL101" s="110" t="s">
        <v>216</v>
      </c>
    </row>
    <row r="102" spans="1:38" ht="18" customHeight="1" x14ac:dyDescent="0.2">
      <c r="A102" s="83">
        <v>93</v>
      </c>
      <c r="B102" s="249" t="s">
        <v>242</v>
      </c>
      <c r="C102" s="75" t="s">
        <v>324</v>
      </c>
      <c r="D102" s="72">
        <f>2*4</f>
        <v>8</v>
      </c>
      <c r="E102" s="72"/>
      <c r="F102" s="72"/>
      <c r="G102" s="72"/>
      <c r="H102" s="72"/>
      <c r="I102" s="72"/>
      <c r="J102" s="72">
        <f>2*4</f>
        <v>8</v>
      </c>
      <c r="K102" s="72"/>
      <c r="L102" s="72"/>
      <c r="M102" s="72"/>
      <c r="N102" s="72"/>
      <c r="O102" s="72"/>
      <c r="P102" s="72"/>
      <c r="Q102" s="72"/>
      <c r="R102" s="72"/>
      <c r="S102" s="72">
        <f>1*6</f>
        <v>6</v>
      </c>
      <c r="T102" s="72"/>
      <c r="U102" s="72"/>
      <c r="V102" s="72"/>
      <c r="W102" s="72">
        <f>5*12</f>
        <v>60</v>
      </c>
      <c r="X102" s="72">
        <f>4*12</f>
        <v>48</v>
      </c>
      <c r="Y102" s="72"/>
      <c r="Z102" s="72"/>
      <c r="AA102" s="72"/>
      <c r="AB102" s="72"/>
      <c r="AC102" s="72"/>
      <c r="AD102" s="72"/>
      <c r="AE102" s="72"/>
      <c r="AF102" s="72"/>
      <c r="AG102" s="72">
        <f>20</f>
        <v>20</v>
      </c>
      <c r="AH102" s="75"/>
      <c r="AI102" s="256">
        <f t="shared" si="3"/>
        <v>150</v>
      </c>
      <c r="AJ102" s="261">
        <v>57</v>
      </c>
      <c r="AK102" s="248">
        <f t="shared" si="4"/>
        <v>7.125</v>
      </c>
      <c r="AL102" s="110" t="s">
        <v>216</v>
      </c>
    </row>
    <row r="103" spans="1:38" ht="18" customHeight="1" x14ac:dyDescent="0.2">
      <c r="A103" s="83">
        <v>95</v>
      </c>
      <c r="B103" s="182" t="s">
        <v>256</v>
      </c>
      <c r="C103" s="75" t="s">
        <v>326</v>
      </c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>
        <f>13*6</f>
        <v>78</v>
      </c>
      <c r="T103" s="72"/>
      <c r="U103" s="72"/>
      <c r="V103" s="72"/>
      <c r="W103" s="72"/>
      <c r="X103" s="72">
        <f>6*12</f>
        <v>72</v>
      </c>
      <c r="Y103" s="72"/>
      <c r="Z103" s="72"/>
      <c r="AA103" s="72"/>
      <c r="AB103" s="72"/>
      <c r="AC103" s="72"/>
      <c r="AD103" s="72"/>
      <c r="AE103" s="72"/>
      <c r="AF103" s="72"/>
      <c r="AG103" s="72"/>
      <c r="AH103" s="75"/>
      <c r="AI103" s="256">
        <f t="shared" si="3"/>
        <v>150</v>
      </c>
      <c r="AJ103" s="261"/>
      <c r="AK103" s="248" t="e">
        <f t="shared" si="4"/>
        <v>#DIV/0!</v>
      </c>
      <c r="AL103" s="110" t="s">
        <v>216</v>
      </c>
    </row>
    <row r="104" spans="1:38" ht="18" customHeight="1" x14ac:dyDescent="0.2">
      <c r="A104" s="83">
        <v>96</v>
      </c>
      <c r="B104" s="249" t="s">
        <v>287</v>
      </c>
      <c r="C104" s="75" t="s">
        <v>327</v>
      </c>
      <c r="D104" s="72">
        <f>1*4</f>
        <v>4</v>
      </c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>
        <f>14*6</f>
        <v>84</v>
      </c>
      <c r="V104" s="72"/>
      <c r="W104" s="72"/>
      <c r="X104" s="72">
        <f>5*12</f>
        <v>60</v>
      </c>
      <c r="Y104" s="72"/>
      <c r="Z104" s="72"/>
      <c r="AA104" s="72"/>
      <c r="AB104" s="72"/>
      <c r="AC104" s="72"/>
      <c r="AD104" s="72"/>
      <c r="AE104" s="72"/>
      <c r="AF104" s="72"/>
      <c r="AG104" s="72">
        <f>2</f>
        <v>2</v>
      </c>
      <c r="AH104" s="75"/>
      <c r="AI104" s="256">
        <f t="shared" si="3"/>
        <v>150</v>
      </c>
      <c r="AJ104" s="261">
        <v>7</v>
      </c>
      <c r="AK104" s="248">
        <f t="shared" si="4"/>
        <v>1.75</v>
      </c>
      <c r="AL104" s="110" t="s">
        <v>216</v>
      </c>
    </row>
    <row r="105" spans="1:38" ht="18" customHeight="1" x14ac:dyDescent="0.2">
      <c r="A105" s="83">
        <v>97</v>
      </c>
      <c r="B105" s="182" t="s">
        <v>241</v>
      </c>
      <c r="C105" s="75" t="s">
        <v>328</v>
      </c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>
        <f>13*6</f>
        <v>78</v>
      </c>
      <c r="T105" s="72"/>
      <c r="U105" s="72"/>
      <c r="V105" s="72"/>
      <c r="W105" s="72"/>
      <c r="X105" s="72">
        <f>6*12</f>
        <v>72</v>
      </c>
      <c r="Y105" s="72"/>
      <c r="Z105" s="72"/>
      <c r="AA105" s="72"/>
      <c r="AB105" s="72"/>
      <c r="AC105" s="72"/>
      <c r="AD105" s="72"/>
      <c r="AE105" s="72"/>
      <c r="AF105" s="72"/>
      <c r="AG105" s="72"/>
      <c r="AH105" s="75"/>
      <c r="AI105" s="256">
        <f t="shared" si="3"/>
        <v>150</v>
      </c>
      <c r="AJ105" s="261"/>
      <c r="AK105" s="248" t="e">
        <f t="shared" si="4"/>
        <v>#DIV/0!</v>
      </c>
      <c r="AL105" s="110" t="s">
        <v>216</v>
      </c>
    </row>
    <row r="106" spans="1:38" ht="18" customHeight="1" x14ac:dyDescent="0.2">
      <c r="A106" s="246">
        <v>98</v>
      </c>
      <c r="B106" s="247" t="s">
        <v>245</v>
      </c>
      <c r="C106" s="75" t="s">
        <v>329</v>
      </c>
      <c r="D106" s="72">
        <f>12*4</f>
        <v>48</v>
      </c>
      <c r="E106" s="72"/>
      <c r="F106" s="72"/>
      <c r="G106" s="72"/>
      <c r="H106" s="72"/>
      <c r="I106" s="72"/>
      <c r="J106" s="72"/>
      <c r="K106" s="72"/>
      <c r="L106" s="72">
        <f>14*4</f>
        <v>56</v>
      </c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>
        <f>40</f>
        <v>40</v>
      </c>
      <c r="AH106" s="75">
        <f>1*6</f>
        <v>6</v>
      </c>
      <c r="AI106" s="256">
        <f t="shared" si="3"/>
        <v>150</v>
      </c>
      <c r="AJ106" s="261">
        <v>79</v>
      </c>
      <c r="AK106" s="248">
        <f t="shared" si="4"/>
        <v>1.6458333333333333</v>
      </c>
      <c r="AL106" s="110" t="s">
        <v>216</v>
      </c>
    </row>
    <row r="107" spans="1:38" ht="18" customHeight="1" x14ac:dyDescent="0.2">
      <c r="A107" s="83">
        <v>99</v>
      </c>
      <c r="B107" s="231" t="s">
        <v>241</v>
      </c>
      <c r="C107" s="75" t="s">
        <v>330</v>
      </c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>
        <f>13*6</f>
        <v>78</v>
      </c>
      <c r="T107" s="72"/>
      <c r="U107" s="72"/>
      <c r="V107" s="72"/>
      <c r="W107" s="72"/>
      <c r="X107" s="72">
        <f>6*12</f>
        <v>72</v>
      </c>
      <c r="Y107" s="72"/>
      <c r="Z107" s="72"/>
      <c r="AA107" s="72"/>
      <c r="AB107" s="72"/>
      <c r="AC107" s="72"/>
      <c r="AD107" s="72"/>
      <c r="AE107" s="72"/>
      <c r="AF107" s="72"/>
      <c r="AG107" s="72"/>
      <c r="AH107" s="75"/>
      <c r="AI107" s="256">
        <f t="shared" si="3"/>
        <v>150</v>
      </c>
      <c r="AJ107" s="261"/>
      <c r="AK107" s="248" t="e">
        <f t="shared" si="4"/>
        <v>#DIV/0!</v>
      </c>
      <c r="AL107" s="110" t="s">
        <v>216</v>
      </c>
    </row>
    <row r="108" spans="1:38" ht="18" customHeight="1" x14ac:dyDescent="0.2">
      <c r="A108" s="83">
        <v>100</v>
      </c>
      <c r="B108" s="249" t="s">
        <v>240</v>
      </c>
      <c r="C108" s="75" t="s">
        <v>331</v>
      </c>
      <c r="D108" s="72">
        <f>6*4</f>
        <v>24</v>
      </c>
      <c r="E108" s="72"/>
      <c r="F108" s="72"/>
      <c r="G108" s="72">
        <f>4*4</f>
        <v>16</v>
      </c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>
        <f>1*6</f>
        <v>6</v>
      </c>
      <c r="V108" s="72"/>
      <c r="W108" s="72"/>
      <c r="X108" s="72">
        <f>7*12</f>
        <v>84</v>
      </c>
      <c r="Y108" s="72"/>
      <c r="Z108" s="72"/>
      <c r="AA108" s="72"/>
      <c r="AB108" s="72"/>
      <c r="AC108" s="72"/>
      <c r="AD108" s="72"/>
      <c r="AE108" s="72"/>
      <c r="AF108" s="72"/>
      <c r="AG108" s="72">
        <f>20</f>
        <v>20</v>
      </c>
      <c r="AH108" s="75"/>
      <c r="AI108" s="256">
        <f t="shared" si="3"/>
        <v>150</v>
      </c>
      <c r="AJ108" s="261">
        <v>75</v>
      </c>
      <c r="AK108" s="248">
        <f t="shared" si="4"/>
        <v>3.125</v>
      </c>
      <c r="AL108" s="110" t="s">
        <v>216</v>
      </c>
    </row>
    <row r="109" spans="1:38" ht="18" customHeight="1" x14ac:dyDescent="0.2">
      <c r="A109" s="83">
        <v>101</v>
      </c>
      <c r="B109" s="249" t="s">
        <v>287</v>
      </c>
      <c r="C109" s="75" t="s">
        <v>332</v>
      </c>
      <c r="D109" s="72">
        <f>2*4</f>
        <v>8</v>
      </c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>
        <f>15*6</f>
        <v>90</v>
      </c>
      <c r="V109" s="72"/>
      <c r="W109" s="72"/>
      <c r="X109" s="72">
        <f>4*12</f>
        <v>48</v>
      </c>
      <c r="Y109" s="72"/>
      <c r="Z109" s="72"/>
      <c r="AA109" s="72"/>
      <c r="AB109" s="72"/>
      <c r="AC109" s="72"/>
      <c r="AD109" s="72"/>
      <c r="AE109" s="72"/>
      <c r="AF109" s="72"/>
      <c r="AG109" s="72">
        <f>4</f>
        <v>4</v>
      </c>
      <c r="AH109" s="75"/>
      <c r="AI109" s="256">
        <f t="shared" si="3"/>
        <v>150</v>
      </c>
      <c r="AJ109" s="261">
        <v>2</v>
      </c>
      <c r="AK109" s="248">
        <f t="shared" si="4"/>
        <v>0.25</v>
      </c>
      <c r="AL109" s="110" t="s">
        <v>216</v>
      </c>
    </row>
    <row r="110" spans="1:38" ht="18" customHeight="1" x14ac:dyDescent="0.2">
      <c r="A110" s="246">
        <v>102</v>
      </c>
      <c r="B110" s="247" t="s">
        <v>242</v>
      </c>
      <c r="C110" s="75" t="s">
        <v>333</v>
      </c>
      <c r="D110" s="72">
        <f>3*4</f>
        <v>12</v>
      </c>
      <c r="E110" s="72"/>
      <c r="F110" s="72"/>
      <c r="G110" s="72"/>
      <c r="H110" s="72"/>
      <c r="I110" s="72"/>
      <c r="J110" s="72">
        <f>1*4</f>
        <v>4</v>
      </c>
      <c r="K110" s="72"/>
      <c r="L110" s="72"/>
      <c r="M110" s="72"/>
      <c r="N110" s="72"/>
      <c r="O110" s="72"/>
      <c r="P110" s="72"/>
      <c r="Q110" s="72"/>
      <c r="R110" s="72"/>
      <c r="S110" s="72">
        <f>1*6</f>
        <v>6</v>
      </c>
      <c r="T110" s="72"/>
      <c r="U110" s="72"/>
      <c r="V110" s="72"/>
      <c r="W110" s="72">
        <f>5*12</f>
        <v>60</v>
      </c>
      <c r="X110" s="72">
        <f>4*12</f>
        <v>48</v>
      </c>
      <c r="Y110" s="72"/>
      <c r="Z110" s="72"/>
      <c r="AA110" s="72"/>
      <c r="AB110" s="72"/>
      <c r="AC110" s="72"/>
      <c r="AD110" s="72"/>
      <c r="AE110" s="72"/>
      <c r="AF110" s="72"/>
      <c r="AG110" s="72">
        <f>20</f>
        <v>20</v>
      </c>
      <c r="AH110" s="75"/>
      <c r="AI110" s="256">
        <f t="shared" si="3"/>
        <v>150</v>
      </c>
      <c r="AJ110" s="261">
        <v>58</v>
      </c>
      <c r="AK110" s="248">
        <f t="shared" si="4"/>
        <v>4.833333333333333</v>
      </c>
      <c r="AL110" s="110" t="s">
        <v>216</v>
      </c>
    </row>
    <row r="111" spans="1:38" ht="18" customHeight="1" x14ac:dyDescent="0.2">
      <c r="A111" s="83">
        <v>103</v>
      </c>
      <c r="B111" s="182" t="s">
        <v>287</v>
      </c>
      <c r="C111" s="75" t="s">
        <v>334</v>
      </c>
      <c r="D111" s="72">
        <f>2*4</f>
        <v>8</v>
      </c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>
        <f>11*6</f>
        <v>66</v>
      </c>
      <c r="V111" s="72"/>
      <c r="W111" s="72"/>
      <c r="X111" s="72">
        <f>5*12</f>
        <v>60</v>
      </c>
      <c r="Y111" s="72"/>
      <c r="Z111" s="72"/>
      <c r="AA111" s="72"/>
      <c r="AB111" s="72"/>
      <c r="AC111" s="72"/>
      <c r="AD111" s="72"/>
      <c r="AE111" s="72"/>
      <c r="AF111" s="72"/>
      <c r="AG111" s="72">
        <f>16</f>
        <v>16</v>
      </c>
      <c r="AH111" s="75"/>
      <c r="AI111" s="256">
        <f t="shared" si="3"/>
        <v>150</v>
      </c>
      <c r="AJ111" s="261"/>
      <c r="AK111" s="248">
        <f t="shared" si="4"/>
        <v>0</v>
      </c>
      <c r="AL111" s="110" t="s">
        <v>216</v>
      </c>
    </row>
    <row r="112" spans="1:38" ht="18" customHeight="1" x14ac:dyDescent="0.2">
      <c r="A112" s="83">
        <v>104</v>
      </c>
      <c r="B112" s="249" t="s">
        <v>372</v>
      </c>
      <c r="C112" s="75" t="s">
        <v>336</v>
      </c>
      <c r="D112" s="72">
        <f>24*4</f>
        <v>96</v>
      </c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>
        <f>1*6</f>
        <v>6</v>
      </c>
      <c r="AG112" s="72">
        <f>48</f>
        <v>48</v>
      </c>
      <c r="AH112" s="75"/>
      <c r="AI112" s="256">
        <f t="shared" si="3"/>
        <v>150</v>
      </c>
      <c r="AJ112" s="261">
        <v>157</v>
      </c>
      <c r="AK112" s="248">
        <f t="shared" si="4"/>
        <v>1.6354166666666667</v>
      </c>
      <c r="AL112" s="110" t="s">
        <v>216</v>
      </c>
    </row>
    <row r="113" spans="1:38" ht="18" customHeight="1" x14ac:dyDescent="0.2">
      <c r="A113" s="83">
        <v>105</v>
      </c>
      <c r="B113" s="249" t="s">
        <v>249</v>
      </c>
      <c r="C113" s="75" t="s">
        <v>408</v>
      </c>
      <c r="D113" s="72">
        <f>19*4</f>
        <v>76</v>
      </c>
      <c r="E113" s="72"/>
      <c r="F113" s="72"/>
      <c r="G113" s="72">
        <f>3*4</f>
        <v>12</v>
      </c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>
        <f>4*6</f>
        <v>24</v>
      </c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>
        <f>32</f>
        <v>32</v>
      </c>
      <c r="AH113" s="75">
        <f>1*6</f>
        <v>6</v>
      </c>
      <c r="AI113" s="256">
        <f t="shared" si="3"/>
        <v>150</v>
      </c>
      <c r="AJ113" s="261">
        <v>277</v>
      </c>
      <c r="AK113" s="248">
        <f t="shared" si="4"/>
        <v>3.6447368421052633</v>
      </c>
      <c r="AL113" s="110" t="s">
        <v>216</v>
      </c>
    </row>
    <row r="114" spans="1:38" ht="18" customHeight="1" x14ac:dyDescent="0.2">
      <c r="A114" s="246">
        <v>106</v>
      </c>
      <c r="B114" s="231" t="s">
        <v>287</v>
      </c>
      <c r="C114" s="75" t="s">
        <v>422</v>
      </c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>
        <f>13*6</f>
        <v>78</v>
      </c>
      <c r="T114" s="72"/>
      <c r="U114" s="72"/>
      <c r="V114" s="72"/>
      <c r="W114" s="72"/>
      <c r="X114" s="72">
        <f>6*12</f>
        <v>72</v>
      </c>
      <c r="Y114" s="72"/>
      <c r="Z114" s="72"/>
      <c r="AA114" s="72"/>
      <c r="AB114" s="72"/>
      <c r="AC114" s="72"/>
      <c r="AD114" s="72"/>
      <c r="AE114" s="72"/>
      <c r="AF114" s="72"/>
      <c r="AG114" s="72"/>
      <c r="AH114" s="75"/>
      <c r="AI114" s="256">
        <f t="shared" si="3"/>
        <v>150</v>
      </c>
      <c r="AJ114" s="261"/>
      <c r="AK114" s="248" t="e">
        <f t="shared" si="4"/>
        <v>#DIV/0!</v>
      </c>
      <c r="AL114" s="110" t="s">
        <v>216</v>
      </c>
    </row>
    <row r="115" spans="1:38" ht="18" customHeight="1" x14ac:dyDescent="0.2">
      <c r="A115" s="83">
        <v>107</v>
      </c>
      <c r="B115" s="249" t="s">
        <v>440</v>
      </c>
      <c r="C115" s="75" t="s">
        <v>441</v>
      </c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>
        <f>9*6</f>
        <v>54</v>
      </c>
      <c r="T115" s="72"/>
      <c r="U115" s="72"/>
      <c r="V115" s="72"/>
      <c r="W115" s="72">
        <f>2*12</f>
        <v>24</v>
      </c>
      <c r="X115" s="72">
        <f>6*12</f>
        <v>72</v>
      </c>
      <c r="Y115" s="72"/>
      <c r="Z115" s="72"/>
      <c r="AA115" s="72"/>
      <c r="AB115" s="72"/>
      <c r="AC115" s="72"/>
      <c r="AD115" s="72"/>
      <c r="AE115" s="72"/>
      <c r="AF115" s="72"/>
      <c r="AG115" s="72"/>
      <c r="AH115" s="75"/>
      <c r="AI115" s="256">
        <f t="shared" si="3"/>
        <v>150</v>
      </c>
      <c r="AJ115" s="261">
        <v>67</v>
      </c>
      <c r="AK115" s="248" t="e">
        <f t="shared" si="4"/>
        <v>#DIV/0!</v>
      </c>
      <c r="AL115" s="110" t="s">
        <v>216</v>
      </c>
    </row>
    <row r="116" spans="1:38" ht="18" customHeight="1" x14ac:dyDescent="0.2">
      <c r="A116" s="83">
        <v>108</v>
      </c>
      <c r="B116" s="182" t="s">
        <v>239</v>
      </c>
      <c r="C116" s="75" t="s">
        <v>424</v>
      </c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>
        <f>13*6</f>
        <v>78</v>
      </c>
      <c r="T116" s="72"/>
      <c r="U116" s="72"/>
      <c r="V116" s="72"/>
      <c r="W116" s="72"/>
      <c r="X116" s="72">
        <f>6*12</f>
        <v>72</v>
      </c>
      <c r="Y116" s="72"/>
      <c r="Z116" s="72"/>
      <c r="AA116" s="72"/>
      <c r="AB116" s="72"/>
      <c r="AC116" s="72"/>
      <c r="AD116" s="72"/>
      <c r="AE116" s="72"/>
      <c r="AF116" s="72"/>
      <c r="AG116" s="72"/>
      <c r="AH116" s="75"/>
      <c r="AI116" s="256">
        <f t="shared" si="3"/>
        <v>150</v>
      </c>
      <c r="AJ116" s="261"/>
      <c r="AK116" s="248" t="e">
        <f t="shared" si="4"/>
        <v>#DIV/0!</v>
      </c>
      <c r="AL116" s="110" t="s">
        <v>216</v>
      </c>
    </row>
    <row r="117" spans="1:38" ht="18" customHeight="1" x14ac:dyDescent="0.2">
      <c r="A117" s="83">
        <v>109</v>
      </c>
      <c r="B117" s="249" t="s">
        <v>242</v>
      </c>
      <c r="C117" s="75" t="s">
        <v>425</v>
      </c>
      <c r="D117" s="72">
        <f>1*4</f>
        <v>4</v>
      </c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>
        <f>1*6</f>
        <v>6</v>
      </c>
      <c r="T117" s="72"/>
      <c r="U117" s="72"/>
      <c r="V117" s="72"/>
      <c r="W117" s="72">
        <f>5*12</f>
        <v>60</v>
      </c>
      <c r="X117" s="72">
        <f>5*12</f>
        <v>60</v>
      </c>
      <c r="Y117" s="72"/>
      <c r="Z117" s="72"/>
      <c r="AA117" s="72"/>
      <c r="AB117" s="72"/>
      <c r="AC117" s="72"/>
      <c r="AD117" s="72"/>
      <c r="AE117" s="72"/>
      <c r="AF117" s="72"/>
      <c r="AG117" s="72">
        <f>20</f>
        <v>20</v>
      </c>
      <c r="AH117" s="75"/>
      <c r="AI117" s="256">
        <f t="shared" si="3"/>
        <v>150</v>
      </c>
      <c r="AJ117" s="261">
        <v>29</v>
      </c>
      <c r="AK117" s="248">
        <f t="shared" si="4"/>
        <v>7.25</v>
      </c>
      <c r="AL117" s="110" t="s">
        <v>216</v>
      </c>
    </row>
    <row r="118" spans="1:38" ht="18" customHeight="1" x14ac:dyDescent="0.2">
      <c r="A118" s="83">
        <v>110</v>
      </c>
      <c r="B118" s="249" t="s">
        <v>248</v>
      </c>
      <c r="C118" s="75" t="s">
        <v>442</v>
      </c>
      <c r="D118" s="72">
        <f>6*4</f>
        <v>24</v>
      </c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>
        <f>11*6</f>
        <v>66</v>
      </c>
      <c r="S118" s="72"/>
      <c r="T118" s="72"/>
      <c r="U118" s="72"/>
      <c r="V118" s="72"/>
      <c r="W118" s="72"/>
      <c r="X118" s="72">
        <f>4*12</f>
        <v>48</v>
      </c>
      <c r="Y118" s="72"/>
      <c r="Z118" s="72"/>
      <c r="AA118" s="72"/>
      <c r="AB118" s="72"/>
      <c r="AC118" s="72"/>
      <c r="AD118" s="72"/>
      <c r="AE118" s="72"/>
      <c r="AF118" s="72"/>
      <c r="AG118" s="72">
        <f>12</f>
        <v>12</v>
      </c>
      <c r="AH118" s="75"/>
      <c r="AI118" s="256">
        <f t="shared" si="3"/>
        <v>150</v>
      </c>
      <c r="AJ118" s="261">
        <v>95</v>
      </c>
      <c r="AK118" s="248">
        <f t="shared" si="4"/>
        <v>3.9583333333333335</v>
      </c>
      <c r="AL118" s="110" t="s">
        <v>216</v>
      </c>
    </row>
    <row r="119" spans="1:38" ht="18" customHeight="1" x14ac:dyDescent="0.2">
      <c r="A119" s="83">
        <v>111</v>
      </c>
      <c r="B119" s="249" t="s">
        <v>448</v>
      </c>
      <c r="C119" s="75" t="s">
        <v>443</v>
      </c>
      <c r="D119" s="72">
        <f>10*4</f>
        <v>40</v>
      </c>
      <c r="E119" s="72"/>
      <c r="F119" s="72"/>
      <c r="G119" s="72"/>
      <c r="H119" s="72"/>
      <c r="I119" s="72"/>
      <c r="J119" s="72"/>
      <c r="K119" s="72"/>
      <c r="L119" s="72">
        <f>17*4</f>
        <v>68</v>
      </c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>
        <f>42</f>
        <v>42</v>
      </c>
      <c r="AH119" s="75"/>
      <c r="AI119" s="256">
        <f t="shared" si="3"/>
        <v>150</v>
      </c>
      <c r="AJ119" s="261">
        <v>204</v>
      </c>
      <c r="AK119" s="248">
        <f t="shared" si="4"/>
        <v>5.0999999999999996</v>
      </c>
      <c r="AL119" s="110" t="s">
        <v>216</v>
      </c>
    </row>
    <row r="120" spans="1:38" ht="18" customHeight="1" x14ac:dyDescent="0.2">
      <c r="A120" s="83">
        <v>112</v>
      </c>
      <c r="B120" s="249"/>
      <c r="C120" s="75" t="s">
        <v>444</v>
      </c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>
        <f>9*6</f>
        <v>54</v>
      </c>
      <c r="T120" s="72"/>
      <c r="U120" s="72"/>
      <c r="V120" s="72"/>
      <c r="W120" s="72"/>
      <c r="X120" s="72">
        <f>7*12</f>
        <v>84</v>
      </c>
      <c r="Y120" s="72"/>
      <c r="Z120" s="72"/>
      <c r="AA120" s="72"/>
      <c r="AB120" s="72"/>
      <c r="AC120" s="72"/>
      <c r="AD120" s="72"/>
      <c r="AE120" s="72"/>
      <c r="AF120" s="72"/>
      <c r="AG120" s="72">
        <f>12</f>
        <v>12</v>
      </c>
      <c r="AH120" s="75"/>
      <c r="AI120" s="256">
        <f t="shared" si="3"/>
        <v>150</v>
      </c>
      <c r="AJ120" s="261"/>
      <c r="AK120" s="248" t="e">
        <f t="shared" si="4"/>
        <v>#DIV/0!</v>
      </c>
      <c r="AL120" s="110" t="s">
        <v>216</v>
      </c>
    </row>
    <row r="121" spans="1:38" ht="18" customHeight="1" x14ac:dyDescent="0.2">
      <c r="A121" s="83">
        <v>113</v>
      </c>
      <c r="B121" s="249"/>
      <c r="C121" s="75" t="s">
        <v>451</v>
      </c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>
        <f>6*6</f>
        <v>36</v>
      </c>
      <c r="T121" s="72"/>
      <c r="U121" s="72">
        <f>11*6</f>
        <v>66</v>
      </c>
      <c r="V121" s="72"/>
      <c r="W121" s="72"/>
      <c r="X121" s="72">
        <f>4*12</f>
        <v>48</v>
      </c>
      <c r="Y121" s="72"/>
      <c r="Z121" s="72"/>
      <c r="AA121" s="72"/>
      <c r="AB121" s="72"/>
      <c r="AC121" s="72"/>
      <c r="AD121" s="72"/>
      <c r="AE121" s="72"/>
      <c r="AF121" s="72"/>
      <c r="AG121" s="72"/>
      <c r="AH121" s="75"/>
      <c r="AI121" s="256">
        <f t="shared" si="3"/>
        <v>150</v>
      </c>
      <c r="AJ121" s="261"/>
      <c r="AK121" s="248" t="e">
        <f t="shared" si="4"/>
        <v>#DIV/0!</v>
      </c>
      <c r="AL121" s="110" t="s">
        <v>216</v>
      </c>
    </row>
    <row r="122" spans="1:38" ht="18" customHeight="1" x14ac:dyDescent="0.2">
      <c r="A122" s="83">
        <v>114</v>
      </c>
      <c r="B122" s="249" t="s">
        <v>247</v>
      </c>
      <c r="C122" s="75" t="s">
        <v>335</v>
      </c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5"/>
      <c r="AI122" s="256">
        <v>150</v>
      </c>
      <c r="AJ122" s="261">
        <v>55</v>
      </c>
      <c r="AK122" s="248" t="e">
        <f t="shared" si="4"/>
        <v>#DIV/0!</v>
      </c>
      <c r="AL122" s="110" t="s">
        <v>216</v>
      </c>
    </row>
    <row r="123" spans="1:38" ht="18" customHeight="1" x14ac:dyDescent="0.2">
      <c r="A123" s="83">
        <v>115</v>
      </c>
      <c r="B123" s="249" t="s">
        <v>257</v>
      </c>
      <c r="C123" s="75" t="s">
        <v>452</v>
      </c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5"/>
      <c r="AI123" s="256">
        <v>150</v>
      </c>
      <c r="AJ123" s="261">
        <v>68</v>
      </c>
      <c r="AK123" s="248" t="e">
        <f t="shared" si="4"/>
        <v>#DIV/0!</v>
      </c>
      <c r="AL123" s="110" t="s">
        <v>216</v>
      </c>
    </row>
    <row r="124" spans="1:38" ht="18" customHeight="1" x14ac:dyDescent="0.2">
      <c r="A124" s="249">
        <v>116</v>
      </c>
      <c r="B124" s="83" t="s">
        <v>241</v>
      </c>
      <c r="C124" s="72" t="s">
        <v>453</v>
      </c>
      <c r="D124" s="265">
        <f>1*4</f>
        <v>4</v>
      </c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>
        <f>6*6</f>
        <v>36</v>
      </c>
      <c r="T124" s="138"/>
      <c r="U124" s="138">
        <f>10*6</f>
        <v>60</v>
      </c>
      <c r="V124" s="138"/>
      <c r="W124" s="138"/>
      <c r="X124" s="138">
        <f>4*12</f>
        <v>48</v>
      </c>
      <c r="Y124" s="138"/>
      <c r="Z124" s="138"/>
      <c r="AA124" s="138"/>
      <c r="AB124" s="138"/>
      <c r="AC124" s="138"/>
      <c r="AD124" s="138"/>
      <c r="AE124" s="138"/>
      <c r="AF124" s="138"/>
      <c r="AG124" s="138">
        <f>2</f>
        <v>2</v>
      </c>
      <c r="AH124" s="251"/>
      <c r="AI124" s="257">
        <f t="shared" ref="AI124:AI168" si="5">SUM(D124:AH124)</f>
        <v>150</v>
      </c>
      <c r="AJ124" s="263">
        <v>1</v>
      </c>
      <c r="AK124" s="254">
        <f t="shared" ref="AK124:AK168" si="6">+AJ124/D124</f>
        <v>0.25</v>
      </c>
      <c r="AL124" s="110" t="s">
        <v>216</v>
      </c>
    </row>
    <row r="125" spans="1:38" ht="18" customHeight="1" x14ac:dyDescent="0.2">
      <c r="A125" s="249">
        <v>117</v>
      </c>
      <c r="B125" s="83" t="s">
        <v>270</v>
      </c>
      <c r="C125" s="142" t="s">
        <v>217</v>
      </c>
      <c r="D125" s="142">
        <v>54</v>
      </c>
      <c r="E125" s="138"/>
      <c r="F125" s="138"/>
      <c r="G125" s="138"/>
      <c r="H125" s="138"/>
      <c r="I125" s="142">
        <v>36</v>
      </c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42">
        <v>60</v>
      </c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251"/>
      <c r="AI125" s="257">
        <f t="shared" si="5"/>
        <v>150</v>
      </c>
      <c r="AJ125" s="118">
        <v>147</v>
      </c>
      <c r="AK125" s="254">
        <f t="shared" si="6"/>
        <v>2.7222222222222223</v>
      </c>
      <c r="AL125" s="110" t="s">
        <v>191</v>
      </c>
    </row>
    <row r="126" spans="1:38" ht="18" customHeight="1" x14ac:dyDescent="0.2">
      <c r="A126" s="249">
        <v>118</v>
      </c>
      <c r="B126" s="83" t="s">
        <v>270</v>
      </c>
      <c r="C126" s="142" t="s">
        <v>218</v>
      </c>
      <c r="D126" s="142">
        <v>72</v>
      </c>
      <c r="E126" s="138"/>
      <c r="F126" s="138"/>
      <c r="G126" s="138"/>
      <c r="H126" s="138"/>
      <c r="I126" s="142">
        <v>18</v>
      </c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42">
        <v>60</v>
      </c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251"/>
      <c r="AI126" s="257">
        <f t="shared" si="5"/>
        <v>150</v>
      </c>
      <c r="AJ126" s="118">
        <v>404</v>
      </c>
      <c r="AK126" s="254">
        <f t="shared" si="6"/>
        <v>5.6111111111111107</v>
      </c>
      <c r="AL126" s="110" t="s">
        <v>191</v>
      </c>
    </row>
    <row r="127" spans="1:38" ht="18" customHeight="1" x14ac:dyDescent="0.2">
      <c r="A127" s="249">
        <v>119</v>
      </c>
      <c r="B127" s="83" t="s">
        <v>270</v>
      </c>
      <c r="C127" s="142" t="s">
        <v>337</v>
      </c>
      <c r="D127" s="142">
        <v>90</v>
      </c>
      <c r="E127" s="138"/>
      <c r="F127" s="138"/>
      <c r="G127" s="138"/>
      <c r="H127" s="138"/>
      <c r="I127" s="142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42">
        <v>60</v>
      </c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251"/>
      <c r="AI127" s="257">
        <f t="shared" si="5"/>
        <v>150</v>
      </c>
      <c r="AJ127" s="118">
        <v>481</v>
      </c>
      <c r="AK127" s="254">
        <f t="shared" si="6"/>
        <v>5.3444444444444441</v>
      </c>
      <c r="AL127" s="110" t="s">
        <v>191</v>
      </c>
    </row>
    <row r="128" spans="1:38" ht="18" customHeight="1" x14ac:dyDescent="0.2">
      <c r="A128" s="249">
        <v>120</v>
      </c>
      <c r="B128" s="83" t="s">
        <v>270</v>
      </c>
      <c r="C128" s="142" t="s">
        <v>277</v>
      </c>
      <c r="D128" s="142">
        <v>60</v>
      </c>
      <c r="E128" s="138"/>
      <c r="F128" s="138"/>
      <c r="G128" s="138"/>
      <c r="H128" s="138"/>
      <c r="I128" s="142">
        <v>30</v>
      </c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42">
        <v>60</v>
      </c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251"/>
      <c r="AI128" s="257">
        <f t="shared" si="5"/>
        <v>150</v>
      </c>
      <c r="AJ128" s="118">
        <v>1180</v>
      </c>
      <c r="AK128" s="254">
        <f t="shared" si="6"/>
        <v>19.666666666666668</v>
      </c>
      <c r="AL128" s="110" t="s">
        <v>191</v>
      </c>
    </row>
    <row r="129" spans="1:38" ht="18" customHeight="1" x14ac:dyDescent="0.2">
      <c r="A129" s="249">
        <v>121</v>
      </c>
      <c r="B129" s="83" t="s">
        <v>270</v>
      </c>
      <c r="C129" s="142" t="s">
        <v>338</v>
      </c>
      <c r="D129" s="142">
        <v>150</v>
      </c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42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251"/>
      <c r="AI129" s="257">
        <f t="shared" si="5"/>
        <v>150</v>
      </c>
      <c r="AJ129" s="118">
        <v>268</v>
      </c>
      <c r="AK129" s="254">
        <f t="shared" si="6"/>
        <v>1.7866666666666666</v>
      </c>
      <c r="AL129" s="110" t="s">
        <v>191</v>
      </c>
    </row>
    <row r="130" spans="1:38" ht="18" customHeight="1" x14ac:dyDescent="0.2">
      <c r="A130" s="249">
        <v>122</v>
      </c>
      <c r="B130" s="83" t="s">
        <v>270</v>
      </c>
      <c r="C130" s="142" t="s">
        <v>339</v>
      </c>
      <c r="D130" s="142">
        <v>150</v>
      </c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42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251"/>
      <c r="AI130" s="257">
        <f t="shared" si="5"/>
        <v>150</v>
      </c>
      <c r="AJ130" s="118">
        <v>385</v>
      </c>
      <c r="AK130" s="254">
        <f t="shared" si="6"/>
        <v>2.5666666666666669</v>
      </c>
      <c r="AL130" s="110" t="s">
        <v>191</v>
      </c>
    </row>
    <row r="131" spans="1:38" ht="18" customHeight="1" x14ac:dyDescent="0.2">
      <c r="A131" s="249">
        <v>123</v>
      </c>
      <c r="B131" s="83" t="s">
        <v>270</v>
      </c>
      <c r="C131" s="142" t="s">
        <v>340</v>
      </c>
      <c r="D131" s="142">
        <v>90</v>
      </c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42">
        <v>60</v>
      </c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251"/>
      <c r="AI131" s="257">
        <f t="shared" si="5"/>
        <v>150</v>
      </c>
      <c r="AJ131" s="118">
        <v>193</v>
      </c>
      <c r="AK131" s="254">
        <f t="shared" si="6"/>
        <v>2.1444444444444444</v>
      </c>
      <c r="AL131" s="110" t="s">
        <v>191</v>
      </c>
    </row>
    <row r="132" spans="1:38" ht="18" customHeight="1" x14ac:dyDescent="0.2">
      <c r="A132" s="249">
        <v>124</v>
      </c>
      <c r="B132" s="83" t="s">
        <v>270</v>
      </c>
      <c r="C132" s="142" t="s">
        <v>341</v>
      </c>
      <c r="D132" s="142">
        <v>150</v>
      </c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251"/>
      <c r="AI132" s="257">
        <f t="shared" si="5"/>
        <v>150</v>
      </c>
      <c r="AJ132" s="118">
        <v>262</v>
      </c>
      <c r="AK132" s="254">
        <f t="shared" si="6"/>
        <v>1.7466666666666666</v>
      </c>
      <c r="AL132" s="110" t="s">
        <v>191</v>
      </c>
    </row>
    <row r="133" spans="1:38" ht="18" customHeight="1" x14ac:dyDescent="0.2">
      <c r="A133" s="249">
        <v>125</v>
      </c>
      <c r="B133" s="83" t="s">
        <v>270</v>
      </c>
      <c r="C133" s="142" t="s">
        <v>342</v>
      </c>
      <c r="D133" s="142">
        <v>150</v>
      </c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251"/>
      <c r="AI133" s="257">
        <f t="shared" si="5"/>
        <v>150</v>
      </c>
      <c r="AJ133" s="118">
        <v>360</v>
      </c>
      <c r="AK133" s="254">
        <f t="shared" si="6"/>
        <v>2.4</v>
      </c>
      <c r="AL133" s="110" t="s">
        <v>191</v>
      </c>
    </row>
    <row r="134" spans="1:38" ht="18" customHeight="1" x14ac:dyDescent="0.2">
      <c r="A134" s="249">
        <v>126</v>
      </c>
      <c r="B134" s="83" t="s">
        <v>270</v>
      </c>
      <c r="C134" s="266" t="s">
        <v>343</v>
      </c>
      <c r="D134" s="142">
        <v>150</v>
      </c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251"/>
      <c r="AI134" s="257">
        <f t="shared" si="5"/>
        <v>150</v>
      </c>
      <c r="AJ134" s="118">
        <v>279</v>
      </c>
      <c r="AK134" s="254">
        <f t="shared" si="6"/>
        <v>1.86</v>
      </c>
      <c r="AL134" s="110" t="s">
        <v>191</v>
      </c>
    </row>
    <row r="135" spans="1:38" ht="18" customHeight="1" x14ac:dyDescent="0.2">
      <c r="A135" s="249">
        <v>127</v>
      </c>
      <c r="B135" s="83" t="s">
        <v>270</v>
      </c>
      <c r="C135" s="266" t="s">
        <v>344</v>
      </c>
      <c r="D135" s="142">
        <v>150</v>
      </c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251"/>
      <c r="AI135" s="257">
        <f t="shared" si="5"/>
        <v>150</v>
      </c>
      <c r="AJ135" s="118">
        <v>143</v>
      </c>
      <c r="AK135" s="254">
        <f t="shared" si="6"/>
        <v>0.95333333333333337</v>
      </c>
      <c r="AL135" s="110" t="s">
        <v>191</v>
      </c>
    </row>
    <row r="136" spans="1:38" ht="18" customHeight="1" x14ac:dyDescent="0.2">
      <c r="A136" s="249">
        <v>128</v>
      </c>
      <c r="B136" s="83" t="s">
        <v>270</v>
      </c>
      <c r="C136" s="266" t="s">
        <v>345</v>
      </c>
      <c r="D136" s="142">
        <v>150</v>
      </c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251"/>
      <c r="AI136" s="257">
        <f t="shared" si="5"/>
        <v>150</v>
      </c>
      <c r="AJ136" s="118">
        <v>455</v>
      </c>
      <c r="AK136" s="254">
        <f t="shared" si="6"/>
        <v>3.0333333333333332</v>
      </c>
      <c r="AL136" s="110" t="s">
        <v>191</v>
      </c>
    </row>
    <row r="137" spans="1:38" ht="18" customHeight="1" x14ac:dyDescent="0.2">
      <c r="A137" s="249">
        <v>129</v>
      </c>
      <c r="B137" s="83" t="s">
        <v>270</v>
      </c>
      <c r="C137" s="267" t="s">
        <v>219</v>
      </c>
      <c r="D137" s="265">
        <v>6</v>
      </c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>
        <v>144</v>
      </c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251"/>
      <c r="AI137" s="257">
        <f t="shared" si="5"/>
        <v>150</v>
      </c>
      <c r="AJ137" s="263">
        <v>171</v>
      </c>
      <c r="AK137" s="254">
        <f t="shared" si="6"/>
        <v>28.5</v>
      </c>
      <c r="AL137" s="110" t="s">
        <v>192</v>
      </c>
    </row>
    <row r="138" spans="1:38" ht="18" customHeight="1" x14ac:dyDescent="0.2">
      <c r="A138" s="249">
        <v>130</v>
      </c>
      <c r="B138" s="83" t="s">
        <v>270</v>
      </c>
      <c r="C138" s="267" t="s">
        <v>272</v>
      </c>
      <c r="D138" s="265">
        <v>6</v>
      </c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>
        <v>144</v>
      </c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251"/>
      <c r="AI138" s="257">
        <f t="shared" si="5"/>
        <v>150</v>
      </c>
      <c r="AJ138" s="263">
        <v>233</v>
      </c>
      <c r="AK138" s="254">
        <f t="shared" si="6"/>
        <v>38.833333333333336</v>
      </c>
      <c r="AL138" s="110" t="s">
        <v>192</v>
      </c>
    </row>
    <row r="139" spans="1:38" ht="18" customHeight="1" x14ac:dyDescent="0.2">
      <c r="A139" s="249">
        <v>131</v>
      </c>
      <c r="B139" s="83" t="s">
        <v>270</v>
      </c>
      <c r="C139" s="267" t="s">
        <v>221</v>
      </c>
      <c r="D139" s="418" t="s">
        <v>454</v>
      </c>
      <c r="E139" s="419"/>
      <c r="F139" s="419"/>
      <c r="G139" s="419"/>
      <c r="H139" s="419"/>
      <c r="I139" s="419"/>
      <c r="J139" s="419"/>
      <c r="K139" s="419"/>
      <c r="L139" s="419"/>
      <c r="M139" s="419"/>
      <c r="N139" s="419"/>
      <c r="O139" s="419"/>
      <c r="P139" s="419"/>
      <c r="Q139" s="419"/>
      <c r="R139" s="419"/>
      <c r="S139" s="419"/>
      <c r="T139" s="419"/>
      <c r="U139" s="419"/>
      <c r="V139" s="419"/>
      <c r="W139" s="419"/>
      <c r="X139" s="419"/>
      <c r="Y139" s="419"/>
      <c r="Z139" s="419"/>
      <c r="AA139" s="419"/>
      <c r="AB139" s="419"/>
      <c r="AC139" s="419"/>
      <c r="AD139" s="419"/>
      <c r="AE139" s="419"/>
      <c r="AF139" s="419"/>
      <c r="AG139" s="419"/>
      <c r="AH139" s="420"/>
      <c r="AI139" s="257">
        <f t="shared" si="5"/>
        <v>0</v>
      </c>
      <c r="AJ139" s="263"/>
      <c r="AK139" s="254" t="e">
        <f t="shared" si="6"/>
        <v>#VALUE!</v>
      </c>
      <c r="AL139" s="110" t="s">
        <v>192</v>
      </c>
    </row>
    <row r="140" spans="1:38" ht="18" customHeight="1" x14ac:dyDescent="0.2">
      <c r="A140" s="249">
        <v>132</v>
      </c>
      <c r="B140" s="83" t="s">
        <v>270</v>
      </c>
      <c r="C140" s="267" t="s">
        <v>259</v>
      </c>
      <c r="D140" s="265">
        <v>6</v>
      </c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>
        <v>144</v>
      </c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251"/>
      <c r="AI140" s="257">
        <f t="shared" si="5"/>
        <v>150</v>
      </c>
      <c r="AJ140" s="263">
        <v>135</v>
      </c>
      <c r="AK140" s="254">
        <f t="shared" si="6"/>
        <v>22.5</v>
      </c>
      <c r="AL140" s="110" t="s">
        <v>192</v>
      </c>
    </row>
    <row r="141" spans="1:38" ht="18" customHeight="1" x14ac:dyDescent="0.2">
      <c r="A141" s="249">
        <v>133</v>
      </c>
      <c r="B141" s="83" t="s">
        <v>270</v>
      </c>
      <c r="C141" s="267" t="s">
        <v>411</v>
      </c>
      <c r="D141" s="265">
        <v>6</v>
      </c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>
        <v>144</v>
      </c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251"/>
      <c r="AI141" s="257">
        <f t="shared" si="5"/>
        <v>150</v>
      </c>
      <c r="AJ141" s="263">
        <v>130</v>
      </c>
      <c r="AK141" s="254">
        <f t="shared" si="6"/>
        <v>21.666666666666668</v>
      </c>
      <c r="AL141" s="110" t="s">
        <v>192</v>
      </c>
    </row>
    <row r="142" spans="1:38" ht="18" customHeight="1" x14ac:dyDescent="0.2">
      <c r="A142" s="249">
        <v>134</v>
      </c>
      <c r="B142" s="83" t="s">
        <v>270</v>
      </c>
      <c r="C142" s="268" t="s">
        <v>237</v>
      </c>
      <c r="D142" s="265">
        <v>90</v>
      </c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>
        <v>60</v>
      </c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251"/>
      <c r="AI142" s="257">
        <f t="shared" si="5"/>
        <v>150</v>
      </c>
      <c r="AJ142" s="263">
        <v>96</v>
      </c>
      <c r="AK142" s="254">
        <f t="shared" si="6"/>
        <v>1.0666666666666667</v>
      </c>
      <c r="AL142" s="110" t="s">
        <v>194</v>
      </c>
    </row>
    <row r="143" spans="1:38" ht="18" customHeight="1" x14ac:dyDescent="0.2">
      <c r="A143" s="249">
        <v>135</v>
      </c>
      <c r="B143" s="83" t="s">
        <v>270</v>
      </c>
      <c r="C143" s="144" t="s">
        <v>271</v>
      </c>
      <c r="D143" s="265">
        <v>90</v>
      </c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>
        <v>60</v>
      </c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251"/>
      <c r="AI143" s="257">
        <f t="shared" si="5"/>
        <v>150</v>
      </c>
      <c r="AJ143" s="263">
        <v>251</v>
      </c>
      <c r="AK143" s="254">
        <f t="shared" si="6"/>
        <v>2.7888888888888888</v>
      </c>
      <c r="AL143" s="110" t="s">
        <v>194</v>
      </c>
    </row>
    <row r="144" spans="1:38" ht="18" customHeight="1" x14ac:dyDescent="0.2">
      <c r="A144" s="249">
        <v>136</v>
      </c>
      <c r="B144" s="83" t="s">
        <v>270</v>
      </c>
      <c r="C144" s="268" t="s">
        <v>350</v>
      </c>
      <c r="D144" s="265">
        <v>90</v>
      </c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>
        <v>60</v>
      </c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251"/>
      <c r="AI144" s="257">
        <f t="shared" si="5"/>
        <v>150</v>
      </c>
      <c r="AJ144" s="263">
        <v>189</v>
      </c>
      <c r="AK144" s="254">
        <f t="shared" si="6"/>
        <v>2.1</v>
      </c>
      <c r="AL144" s="110" t="s">
        <v>194</v>
      </c>
    </row>
    <row r="145" spans="1:38" ht="18" customHeight="1" x14ac:dyDescent="0.2">
      <c r="A145" s="249">
        <v>137</v>
      </c>
      <c r="B145" s="83" t="s">
        <v>270</v>
      </c>
      <c r="C145" s="269" t="s">
        <v>260</v>
      </c>
      <c r="D145" s="265">
        <v>18</v>
      </c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>
        <v>42</v>
      </c>
      <c r="T145" s="138"/>
      <c r="U145" s="138">
        <v>42</v>
      </c>
      <c r="V145" s="138"/>
      <c r="W145" s="138">
        <v>12</v>
      </c>
      <c r="X145" s="138">
        <v>36</v>
      </c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251"/>
      <c r="AI145" s="257">
        <f t="shared" si="5"/>
        <v>150</v>
      </c>
      <c r="AJ145" s="119">
        <v>58</v>
      </c>
      <c r="AK145" s="254">
        <f t="shared" si="6"/>
        <v>3.2222222222222223</v>
      </c>
      <c r="AL145" s="110" t="s">
        <v>195</v>
      </c>
    </row>
    <row r="146" spans="1:38" ht="18" customHeight="1" x14ac:dyDescent="0.2">
      <c r="A146" s="249">
        <v>138</v>
      </c>
      <c r="B146" s="83" t="s">
        <v>270</v>
      </c>
      <c r="C146" s="269" t="s">
        <v>457</v>
      </c>
      <c r="D146" s="265">
        <v>18</v>
      </c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>
        <v>60</v>
      </c>
      <c r="T146" s="138"/>
      <c r="U146" s="138">
        <v>60</v>
      </c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>
        <v>12</v>
      </c>
      <c r="AF146" s="138"/>
      <c r="AG146" s="138"/>
      <c r="AH146" s="251"/>
      <c r="AI146" s="257">
        <f t="shared" si="5"/>
        <v>150</v>
      </c>
      <c r="AJ146" s="119">
        <v>31</v>
      </c>
      <c r="AK146" s="254">
        <f t="shared" si="6"/>
        <v>1.7222222222222223</v>
      </c>
      <c r="AL146" s="110" t="s">
        <v>195</v>
      </c>
    </row>
    <row r="147" spans="1:38" ht="18" customHeight="1" x14ac:dyDescent="0.2">
      <c r="A147" s="249">
        <v>139</v>
      </c>
      <c r="B147" s="83" t="s">
        <v>270</v>
      </c>
      <c r="C147" s="269" t="s">
        <v>352</v>
      </c>
      <c r="D147" s="265">
        <v>6</v>
      </c>
      <c r="E147" s="138"/>
      <c r="F147" s="138">
        <v>6</v>
      </c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>
        <v>72</v>
      </c>
      <c r="T147" s="138"/>
      <c r="U147" s="138">
        <v>66</v>
      </c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251"/>
      <c r="AI147" s="257">
        <f t="shared" si="5"/>
        <v>150</v>
      </c>
      <c r="AJ147" s="119">
        <v>49</v>
      </c>
      <c r="AK147" s="254">
        <f t="shared" si="6"/>
        <v>8.1666666666666661</v>
      </c>
      <c r="AL147" s="110" t="s">
        <v>195</v>
      </c>
    </row>
    <row r="148" spans="1:38" ht="18" customHeight="1" x14ac:dyDescent="0.2">
      <c r="A148" s="249">
        <v>140</v>
      </c>
      <c r="B148" s="83" t="s">
        <v>270</v>
      </c>
      <c r="C148" s="269" t="s">
        <v>455</v>
      </c>
      <c r="D148" s="265">
        <v>120</v>
      </c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>
        <v>9</v>
      </c>
      <c r="T148" s="138"/>
      <c r="U148" s="138">
        <v>9</v>
      </c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251"/>
      <c r="AI148" s="257">
        <f t="shared" si="5"/>
        <v>138</v>
      </c>
      <c r="AJ148" s="119">
        <v>333</v>
      </c>
      <c r="AK148" s="254">
        <f t="shared" si="6"/>
        <v>2.7749999999999999</v>
      </c>
      <c r="AL148" s="110" t="s">
        <v>195</v>
      </c>
    </row>
    <row r="149" spans="1:38" ht="18" customHeight="1" x14ac:dyDescent="0.2">
      <c r="A149" s="249">
        <v>141</v>
      </c>
      <c r="B149" s="83" t="s">
        <v>270</v>
      </c>
      <c r="C149" s="269" t="s">
        <v>255</v>
      </c>
      <c r="D149" s="265">
        <v>36</v>
      </c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>
        <v>24</v>
      </c>
      <c r="T149" s="138"/>
      <c r="U149" s="138">
        <v>24</v>
      </c>
      <c r="V149" s="138"/>
      <c r="W149" s="138">
        <v>48</v>
      </c>
      <c r="X149" s="138">
        <v>12</v>
      </c>
      <c r="Y149" s="138"/>
      <c r="Z149" s="138"/>
      <c r="AA149" s="138"/>
      <c r="AB149" s="138"/>
      <c r="AC149" s="138"/>
      <c r="AD149" s="138"/>
      <c r="AE149" s="138">
        <v>6</v>
      </c>
      <c r="AF149" s="138"/>
      <c r="AG149" s="138"/>
      <c r="AH149" s="251"/>
      <c r="AI149" s="257">
        <f t="shared" si="5"/>
        <v>150</v>
      </c>
      <c r="AJ149" s="119">
        <v>293</v>
      </c>
      <c r="AK149" s="254">
        <f t="shared" si="6"/>
        <v>8.1388888888888893</v>
      </c>
      <c r="AL149" s="110" t="s">
        <v>195</v>
      </c>
    </row>
    <row r="150" spans="1:38" ht="18" customHeight="1" x14ac:dyDescent="0.2">
      <c r="A150" s="249">
        <v>142</v>
      </c>
      <c r="B150" s="83" t="s">
        <v>270</v>
      </c>
      <c r="C150" s="269" t="s">
        <v>456</v>
      </c>
      <c r="D150" s="265">
        <v>24</v>
      </c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>
        <v>60</v>
      </c>
      <c r="T150" s="138"/>
      <c r="U150" s="138">
        <v>60</v>
      </c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>
        <v>6</v>
      </c>
      <c r="AF150" s="138"/>
      <c r="AG150" s="138"/>
      <c r="AH150" s="251"/>
      <c r="AI150" s="257">
        <f t="shared" si="5"/>
        <v>150</v>
      </c>
      <c r="AJ150" s="119">
        <v>71</v>
      </c>
      <c r="AK150" s="254">
        <f t="shared" si="6"/>
        <v>2.9583333333333335</v>
      </c>
      <c r="AL150" s="110" t="s">
        <v>195</v>
      </c>
    </row>
    <row r="151" spans="1:38" ht="18" customHeight="1" x14ac:dyDescent="0.2">
      <c r="A151" s="249">
        <v>143</v>
      </c>
      <c r="B151" s="83" t="s">
        <v>270</v>
      </c>
      <c r="C151" s="269" t="s">
        <v>261</v>
      </c>
      <c r="D151" s="265">
        <v>36</v>
      </c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>
        <v>54</v>
      </c>
      <c r="T151" s="138"/>
      <c r="U151" s="138">
        <v>54</v>
      </c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>
        <v>6</v>
      </c>
      <c r="AF151" s="138"/>
      <c r="AG151" s="138"/>
      <c r="AH151" s="251"/>
      <c r="AI151" s="257">
        <f t="shared" si="5"/>
        <v>150</v>
      </c>
      <c r="AJ151" s="119">
        <v>161</v>
      </c>
      <c r="AK151" s="254">
        <f t="shared" si="6"/>
        <v>4.4722222222222223</v>
      </c>
      <c r="AL151" s="110" t="s">
        <v>195</v>
      </c>
    </row>
    <row r="152" spans="1:38" ht="18" customHeight="1" x14ac:dyDescent="0.2">
      <c r="A152" s="249">
        <v>144</v>
      </c>
      <c r="B152" s="83" t="s">
        <v>270</v>
      </c>
      <c r="C152" s="251" t="s">
        <v>458</v>
      </c>
      <c r="D152" s="138">
        <v>90</v>
      </c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>
        <v>60</v>
      </c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251"/>
      <c r="AI152" s="257">
        <f t="shared" si="5"/>
        <v>150</v>
      </c>
      <c r="AJ152" s="263">
        <v>266</v>
      </c>
      <c r="AK152" s="254">
        <f t="shared" si="6"/>
        <v>2.9555555555555557</v>
      </c>
      <c r="AL152" s="110" t="s">
        <v>196</v>
      </c>
    </row>
    <row r="153" spans="1:38" ht="18" customHeight="1" x14ac:dyDescent="0.2">
      <c r="A153" s="249">
        <v>145</v>
      </c>
      <c r="B153" s="241" t="s">
        <v>270</v>
      </c>
      <c r="C153" s="142" t="s">
        <v>222</v>
      </c>
      <c r="D153" s="265">
        <v>54</v>
      </c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>
        <v>10</v>
      </c>
      <c r="T153" s="138"/>
      <c r="U153" s="138">
        <v>20</v>
      </c>
      <c r="V153" s="138"/>
      <c r="W153" s="138">
        <v>42</v>
      </c>
      <c r="X153" s="138">
        <v>24</v>
      </c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251"/>
      <c r="AI153" s="257">
        <f t="shared" si="5"/>
        <v>150</v>
      </c>
      <c r="AJ153" s="119">
        <v>572</v>
      </c>
      <c r="AK153" s="254">
        <f t="shared" si="6"/>
        <v>10.592592592592593</v>
      </c>
      <c r="AL153" s="110" t="s">
        <v>198</v>
      </c>
    </row>
    <row r="154" spans="1:38" ht="18" customHeight="1" x14ac:dyDescent="0.2">
      <c r="A154" s="249">
        <v>146</v>
      </c>
      <c r="B154" s="83" t="s">
        <v>270</v>
      </c>
      <c r="C154" s="144" t="s">
        <v>356</v>
      </c>
      <c r="D154" s="265">
        <v>45</v>
      </c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>
        <v>10</v>
      </c>
      <c r="T154" s="138"/>
      <c r="U154" s="138">
        <v>30</v>
      </c>
      <c r="V154" s="138"/>
      <c r="W154" s="138">
        <v>46</v>
      </c>
      <c r="X154" s="138">
        <v>19</v>
      </c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251"/>
      <c r="AI154" s="257">
        <f t="shared" si="5"/>
        <v>150</v>
      </c>
      <c r="AJ154" s="119">
        <v>195</v>
      </c>
      <c r="AK154" s="254">
        <f t="shared" si="6"/>
        <v>4.333333333333333</v>
      </c>
      <c r="AL154" s="110" t="s">
        <v>198</v>
      </c>
    </row>
    <row r="155" spans="1:38" ht="18" customHeight="1" x14ac:dyDescent="0.2">
      <c r="A155" s="249">
        <v>147</v>
      </c>
      <c r="B155" s="83" t="s">
        <v>270</v>
      </c>
      <c r="C155" s="144" t="s">
        <v>357</v>
      </c>
      <c r="D155" s="265">
        <v>45</v>
      </c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>
        <v>10</v>
      </c>
      <c r="T155" s="138"/>
      <c r="U155" s="138">
        <v>30</v>
      </c>
      <c r="V155" s="138"/>
      <c r="W155" s="138">
        <v>46</v>
      </c>
      <c r="X155" s="138">
        <v>19</v>
      </c>
      <c r="Y155" s="138"/>
      <c r="Z155" s="138"/>
      <c r="AA155" s="138"/>
      <c r="AB155" s="138"/>
      <c r="AC155" s="138"/>
      <c r="AD155" s="138"/>
      <c r="AE155" s="138"/>
      <c r="AF155" s="138"/>
      <c r="AG155" s="138"/>
      <c r="AH155" s="251"/>
      <c r="AI155" s="257">
        <f t="shared" si="5"/>
        <v>150</v>
      </c>
      <c r="AJ155" s="119">
        <v>46</v>
      </c>
      <c r="AK155" s="254">
        <f t="shared" si="6"/>
        <v>1.0222222222222221</v>
      </c>
      <c r="AL155" s="110" t="s">
        <v>198</v>
      </c>
    </row>
    <row r="156" spans="1:38" ht="18" customHeight="1" x14ac:dyDescent="0.2">
      <c r="A156" s="249">
        <v>148</v>
      </c>
      <c r="B156" s="83" t="s">
        <v>270</v>
      </c>
      <c r="C156" s="144" t="s">
        <v>358</v>
      </c>
      <c r="D156" s="265">
        <v>45</v>
      </c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>
        <v>15</v>
      </c>
      <c r="T156" s="138"/>
      <c r="U156" s="138">
        <v>25</v>
      </c>
      <c r="V156" s="138"/>
      <c r="W156" s="138">
        <v>40</v>
      </c>
      <c r="X156" s="138">
        <v>25</v>
      </c>
      <c r="Y156" s="138"/>
      <c r="Z156" s="138"/>
      <c r="AA156" s="138"/>
      <c r="AB156" s="138"/>
      <c r="AC156" s="138"/>
      <c r="AD156" s="138"/>
      <c r="AE156" s="138"/>
      <c r="AF156" s="138"/>
      <c r="AG156" s="138"/>
      <c r="AH156" s="251"/>
      <c r="AI156" s="257">
        <f t="shared" si="5"/>
        <v>150</v>
      </c>
      <c r="AJ156" s="119">
        <v>56</v>
      </c>
      <c r="AK156" s="254">
        <f t="shared" si="6"/>
        <v>1.2444444444444445</v>
      </c>
      <c r="AL156" s="110" t="s">
        <v>198</v>
      </c>
    </row>
    <row r="157" spans="1:38" ht="18" customHeight="1" x14ac:dyDescent="0.2">
      <c r="A157" s="249">
        <v>149</v>
      </c>
      <c r="B157" s="83" t="s">
        <v>270</v>
      </c>
      <c r="C157" s="144" t="s">
        <v>360</v>
      </c>
      <c r="D157" s="265">
        <v>90</v>
      </c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>
        <v>60</v>
      </c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  <c r="AH157" s="251"/>
      <c r="AI157" s="257">
        <f t="shared" si="5"/>
        <v>150</v>
      </c>
      <c r="AJ157" s="119">
        <v>310</v>
      </c>
      <c r="AK157" s="254">
        <f t="shared" si="6"/>
        <v>3.4444444444444446</v>
      </c>
      <c r="AL157" s="110" t="s">
        <v>223</v>
      </c>
    </row>
    <row r="158" spans="1:38" ht="18" customHeight="1" x14ac:dyDescent="0.2">
      <c r="A158" s="249">
        <v>150</v>
      </c>
      <c r="B158" s="83" t="s">
        <v>270</v>
      </c>
      <c r="C158" s="144" t="s">
        <v>361</v>
      </c>
      <c r="D158" s="265">
        <v>90</v>
      </c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>
        <v>60</v>
      </c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  <c r="AH158" s="251"/>
      <c r="AI158" s="257">
        <f t="shared" si="5"/>
        <v>150</v>
      </c>
      <c r="AJ158" s="119">
        <v>117</v>
      </c>
      <c r="AK158" s="254">
        <f t="shared" si="6"/>
        <v>1.3</v>
      </c>
      <c r="AL158" s="110" t="s">
        <v>224</v>
      </c>
    </row>
    <row r="159" spans="1:38" ht="18" customHeight="1" x14ac:dyDescent="0.2">
      <c r="A159" s="249">
        <v>151</v>
      </c>
      <c r="B159" s="83" t="s">
        <v>270</v>
      </c>
      <c r="C159" s="144" t="s">
        <v>446</v>
      </c>
      <c r="D159" s="265">
        <v>60</v>
      </c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>
        <v>40</v>
      </c>
      <c r="V159" s="138"/>
      <c r="W159" s="138">
        <v>50</v>
      </c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  <c r="AH159" s="251"/>
      <c r="AI159" s="257">
        <f t="shared" si="5"/>
        <v>150</v>
      </c>
      <c r="AJ159" s="119">
        <v>131</v>
      </c>
      <c r="AK159" s="254">
        <f t="shared" si="6"/>
        <v>2.1833333333333331</v>
      </c>
      <c r="AL159" s="110" t="s">
        <v>202</v>
      </c>
    </row>
    <row r="160" spans="1:38" ht="18" customHeight="1" x14ac:dyDescent="0.2">
      <c r="A160" s="249">
        <v>152</v>
      </c>
      <c r="B160" s="83" t="s">
        <v>270</v>
      </c>
      <c r="C160" s="144" t="s">
        <v>363</v>
      </c>
      <c r="D160" s="265">
        <v>40</v>
      </c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>
        <v>50</v>
      </c>
      <c r="V160" s="138"/>
      <c r="W160" s="138">
        <v>60</v>
      </c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  <c r="AH160" s="251"/>
      <c r="AI160" s="257">
        <f t="shared" si="5"/>
        <v>150</v>
      </c>
      <c r="AJ160" s="119">
        <v>165</v>
      </c>
      <c r="AK160" s="254">
        <f t="shared" si="6"/>
        <v>4.125</v>
      </c>
      <c r="AL160" s="110" t="s">
        <v>202</v>
      </c>
    </row>
    <row r="161" spans="1:38" ht="18" customHeight="1" x14ac:dyDescent="0.2">
      <c r="A161" s="249">
        <v>153</v>
      </c>
      <c r="B161" s="83" t="s">
        <v>270</v>
      </c>
      <c r="C161" s="144" t="s">
        <v>364</v>
      </c>
      <c r="D161" s="265">
        <v>50</v>
      </c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>
        <v>60</v>
      </c>
      <c r="V161" s="138"/>
      <c r="W161" s="138">
        <v>40</v>
      </c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251"/>
      <c r="AI161" s="257">
        <f t="shared" si="5"/>
        <v>150</v>
      </c>
      <c r="AJ161" s="119">
        <v>103</v>
      </c>
      <c r="AK161" s="254">
        <f t="shared" si="6"/>
        <v>2.06</v>
      </c>
      <c r="AL161" s="110" t="s">
        <v>202</v>
      </c>
    </row>
    <row r="162" spans="1:38" ht="18" customHeight="1" x14ac:dyDescent="0.2">
      <c r="A162" s="249">
        <v>154</v>
      </c>
      <c r="B162" s="83" t="s">
        <v>270</v>
      </c>
      <c r="C162" s="270" t="s">
        <v>366</v>
      </c>
      <c r="D162" s="271">
        <v>54</v>
      </c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273">
        <v>24</v>
      </c>
      <c r="V162" s="138"/>
      <c r="W162" s="275">
        <v>36</v>
      </c>
      <c r="X162" s="138">
        <v>24</v>
      </c>
      <c r="Y162" s="138"/>
      <c r="Z162" s="138"/>
      <c r="AA162" s="138"/>
      <c r="AB162" s="138"/>
      <c r="AC162" s="138"/>
      <c r="AD162" s="138"/>
      <c r="AE162" s="275">
        <v>6</v>
      </c>
      <c r="AF162" s="138"/>
      <c r="AG162" s="138"/>
      <c r="AH162" s="251">
        <v>6</v>
      </c>
      <c r="AI162" s="257">
        <f t="shared" si="5"/>
        <v>150</v>
      </c>
      <c r="AJ162" s="263">
        <v>308</v>
      </c>
      <c r="AK162" s="254">
        <f t="shared" si="6"/>
        <v>5.7037037037037033</v>
      </c>
      <c r="AL162" s="110" t="s">
        <v>203</v>
      </c>
    </row>
    <row r="163" spans="1:38" ht="18" customHeight="1" x14ac:dyDescent="0.2">
      <c r="A163" s="249">
        <v>155</v>
      </c>
      <c r="B163" s="83" t="s">
        <v>270</v>
      </c>
      <c r="C163" s="270" t="s">
        <v>365</v>
      </c>
      <c r="D163" s="271">
        <v>48</v>
      </c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273">
        <v>18</v>
      </c>
      <c r="V163" s="138"/>
      <c r="W163" s="275">
        <v>36</v>
      </c>
      <c r="X163" s="138">
        <v>24</v>
      </c>
      <c r="Y163" s="138"/>
      <c r="Z163" s="138"/>
      <c r="AA163" s="138"/>
      <c r="AB163" s="138"/>
      <c r="AC163" s="138"/>
      <c r="AD163" s="138"/>
      <c r="AE163" s="276">
        <v>18</v>
      </c>
      <c r="AF163" s="138"/>
      <c r="AG163" s="138"/>
      <c r="AH163" s="251">
        <v>6</v>
      </c>
      <c r="AI163" s="257">
        <f t="shared" si="5"/>
        <v>150</v>
      </c>
      <c r="AJ163" s="263">
        <v>151</v>
      </c>
      <c r="AK163" s="254">
        <f t="shared" si="6"/>
        <v>3.1458333333333335</v>
      </c>
      <c r="AL163" s="110" t="s">
        <v>203</v>
      </c>
    </row>
    <row r="164" spans="1:38" ht="18" customHeight="1" x14ac:dyDescent="0.2">
      <c r="A164" s="249">
        <v>156</v>
      </c>
      <c r="B164" s="83" t="s">
        <v>270</v>
      </c>
      <c r="C164" s="270" t="s">
        <v>226</v>
      </c>
      <c r="D164" s="272">
        <v>66</v>
      </c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274">
        <v>36</v>
      </c>
      <c r="V164" s="138"/>
      <c r="W164" s="274">
        <v>24</v>
      </c>
      <c r="X164" s="138"/>
      <c r="Y164" s="138"/>
      <c r="Z164" s="138"/>
      <c r="AA164" s="138"/>
      <c r="AB164" s="138"/>
      <c r="AC164" s="138"/>
      <c r="AD164" s="138"/>
      <c r="AE164" s="274">
        <v>18</v>
      </c>
      <c r="AF164" s="138"/>
      <c r="AG164" s="138"/>
      <c r="AH164" s="251">
        <v>6</v>
      </c>
      <c r="AI164" s="257">
        <f t="shared" si="5"/>
        <v>150</v>
      </c>
      <c r="AJ164" s="263">
        <v>282</v>
      </c>
      <c r="AK164" s="254">
        <f t="shared" si="6"/>
        <v>4.2727272727272725</v>
      </c>
      <c r="AL164" s="110" t="s">
        <v>203</v>
      </c>
    </row>
    <row r="165" spans="1:38" ht="18" customHeight="1" x14ac:dyDescent="0.2">
      <c r="A165" s="249">
        <v>157</v>
      </c>
      <c r="B165" s="83" t="s">
        <v>270</v>
      </c>
      <c r="C165" s="251" t="s">
        <v>459</v>
      </c>
      <c r="D165" s="272">
        <v>42</v>
      </c>
      <c r="E165" s="138"/>
      <c r="F165" s="138">
        <v>6</v>
      </c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274">
        <v>12</v>
      </c>
      <c r="V165" s="138"/>
      <c r="W165" s="274">
        <v>48</v>
      </c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251"/>
      <c r="AI165" s="257">
        <f t="shared" si="5"/>
        <v>108</v>
      </c>
      <c r="AJ165" s="263">
        <v>148</v>
      </c>
      <c r="AK165" s="254">
        <f t="shared" si="6"/>
        <v>3.5238095238095237</v>
      </c>
      <c r="AL165" s="110" t="s">
        <v>203</v>
      </c>
    </row>
    <row r="166" spans="1:38" ht="18" customHeight="1" x14ac:dyDescent="0.2">
      <c r="A166" s="249">
        <v>158</v>
      </c>
      <c r="B166" s="83" t="s">
        <v>270</v>
      </c>
      <c r="C166" s="72" t="s">
        <v>368</v>
      </c>
      <c r="D166" s="265">
        <v>90</v>
      </c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>
        <v>60</v>
      </c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251"/>
      <c r="AI166" s="257">
        <f t="shared" si="5"/>
        <v>150</v>
      </c>
      <c r="AJ166" s="263">
        <v>144</v>
      </c>
      <c r="AK166" s="254">
        <f t="shared" si="6"/>
        <v>1.6</v>
      </c>
      <c r="AL166" s="110" t="s">
        <v>238</v>
      </c>
    </row>
    <row r="167" spans="1:38" ht="18" customHeight="1" x14ac:dyDescent="0.2">
      <c r="A167" s="249">
        <v>159</v>
      </c>
      <c r="B167" s="83" t="s">
        <v>270</v>
      </c>
      <c r="C167" s="72" t="s">
        <v>369</v>
      </c>
      <c r="D167" s="265">
        <v>90</v>
      </c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>
        <v>60</v>
      </c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251"/>
      <c r="AI167" s="257">
        <f t="shared" si="5"/>
        <v>150</v>
      </c>
      <c r="AJ167" s="263">
        <v>10</v>
      </c>
      <c r="AK167" s="254">
        <f t="shared" si="6"/>
        <v>0.1111111111111111</v>
      </c>
      <c r="AL167" s="110" t="s">
        <v>238</v>
      </c>
    </row>
    <row r="168" spans="1:38" ht="18" customHeight="1" thickBot="1" x14ac:dyDescent="0.25">
      <c r="A168" s="249">
        <v>160</v>
      </c>
      <c r="B168" s="83" t="s">
        <v>270</v>
      </c>
      <c r="C168" s="72" t="s">
        <v>370</v>
      </c>
      <c r="D168" s="265">
        <v>90</v>
      </c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>
        <v>60</v>
      </c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  <c r="AH168" s="251"/>
      <c r="AI168" s="257">
        <f t="shared" si="5"/>
        <v>150</v>
      </c>
      <c r="AJ168" s="263">
        <v>169</v>
      </c>
      <c r="AK168" s="254">
        <f t="shared" si="6"/>
        <v>1.8777777777777778</v>
      </c>
      <c r="AL168" s="110" t="s">
        <v>238</v>
      </c>
    </row>
    <row r="169" spans="1:38" ht="15.75" customHeight="1" thickBot="1" x14ac:dyDescent="0.25">
      <c r="A169" s="395" t="s">
        <v>2</v>
      </c>
      <c r="B169" s="396"/>
      <c r="C169" s="424"/>
      <c r="D169" s="252">
        <f t="shared" ref="D169:AH169" si="7">SUM(D13:D168)</f>
        <v>4731</v>
      </c>
      <c r="E169" s="92">
        <f t="shared" si="7"/>
        <v>0</v>
      </c>
      <c r="F169" s="92">
        <f t="shared" si="7"/>
        <v>12</v>
      </c>
      <c r="G169" s="92">
        <f t="shared" si="7"/>
        <v>304</v>
      </c>
      <c r="H169" s="92">
        <f t="shared" si="7"/>
        <v>0</v>
      </c>
      <c r="I169" s="92">
        <f t="shared" si="7"/>
        <v>84</v>
      </c>
      <c r="J169" s="92">
        <f t="shared" si="7"/>
        <v>36</v>
      </c>
      <c r="K169" s="92">
        <f t="shared" si="7"/>
        <v>60</v>
      </c>
      <c r="L169" s="92">
        <f t="shared" si="7"/>
        <v>528</v>
      </c>
      <c r="M169" s="92">
        <f t="shared" si="7"/>
        <v>0</v>
      </c>
      <c r="N169" s="92">
        <f t="shared" si="7"/>
        <v>0</v>
      </c>
      <c r="O169" s="92">
        <f t="shared" si="7"/>
        <v>28</v>
      </c>
      <c r="P169" s="92">
        <f t="shared" si="7"/>
        <v>0</v>
      </c>
      <c r="Q169" s="92">
        <f t="shared" si="7"/>
        <v>0</v>
      </c>
      <c r="R169" s="92">
        <f t="shared" si="7"/>
        <v>172</v>
      </c>
      <c r="S169" s="92">
        <f t="shared" si="7"/>
        <v>2246</v>
      </c>
      <c r="T169" s="92">
        <f t="shared" si="7"/>
        <v>174</v>
      </c>
      <c r="U169" s="92">
        <f t="shared" si="7"/>
        <v>3948</v>
      </c>
      <c r="V169" s="92">
        <f t="shared" si="7"/>
        <v>0</v>
      </c>
      <c r="W169" s="92">
        <f t="shared" si="7"/>
        <v>2232</v>
      </c>
      <c r="X169" s="92">
        <f t="shared" si="7"/>
        <v>5667</v>
      </c>
      <c r="Y169" s="92">
        <f t="shared" si="7"/>
        <v>0</v>
      </c>
      <c r="Z169" s="92">
        <f t="shared" si="7"/>
        <v>0</v>
      </c>
      <c r="AA169" s="92">
        <f t="shared" si="7"/>
        <v>0</v>
      </c>
      <c r="AB169" s="92">
        <f t="shared" si="7"/>
        <v>0</v>
      </c>
      <c r="AC169" s="92">
        <f t="shared" si="7"/>
        <v>0</v>
      </c>
      <c r="AD169" s="92">
        <f t="shared" si="7"/>
        <v>0</v>
      </c>
      <c r="AE169" s="92">
        <f t="shared" si="7"/>
        <v>126</v>
      </c>
      <c r="AF169" s="92">
        <f t="shared" si="7"/>
        <v>22</v>
      </c>
      <c r="AG169" s="92">
        <f t="shared" si="7"/>
        <v>1210</v>
      </c>
      <c r="AH169" s="92">
        <f t="shared" si="7"/>
        <v>60</v>
      </c>
      <c r="AI169" s="258">
        <f t="shared" si="3"/>
        <v>21640</v>
      </c>
      <c r="AJ169" s="264">
        <f>SUM(AJ13:AJ168)</f>
        <v>15011</v>
      </c>
      <c r="AK169" s="253">
        <f>+AJ169/D169</f>
        <v>3.1729021348552102</v>
      </c>
    </row>
    <row r="170" spans="1:38" x14ac:dyDescent="0.2">
      <c r="A170" s="42"/>
      <c r="B170" s="42"/>
    </row>
    <row r="171" spans="1:38" x14ac:dyDescent="0.2">
      <c r="A171" s="42"/>
      <c r="B171" s="42"/>
      <c r="C171" s="46" t="s">
        <v>18</v>
      </c>
    </row>
    <row r="172" spans="1:38" x14ac:dyDescent="0.2">
      <c r="A172" s="42"/>
      <c r="B172" s="42"/>
    </row>
    <row r="173" spans="1:38" x14ac:dyDescent="0.2">
      <c r="A173" s="42"/>
      <c r="B173" s="42"/>
    </row>
    <row r="174" spans="1:38" x14ac:dyDescent="0.2">
      <c r="A174" s="42"/>
      <c r="B174" s="42"/>
    </row>
    <row r="175" spans="1:38" x14ac:dyDescent="0.2">
      <c r="A175" s="95"/>
      <c r="B175" s="95"/>
      <c r="C175" s="96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AA175" s="97"/>
      <c r="AB175" s="97"/>
      <c r="AC175" s="97"/>
      <c r="AF175" s="97"/>
      <c r="AG175" s="97"/>
      <c r="AH175" s="97"/>
    </row>
    <row r="176" spans="1:38" x14ac:dyDescent="0.2">
      <c r="A176" s="44" t="s">
        <v>5</v>
      </c>
      <c r="C176" s="98"/>
      <c r="F176" s="42" t="s">
        <v>6</v>
      </c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AA176" s="51"/>
      <c r="AB176" s="51"/>
      <c r="AC176" s="51"/>
      <c r="AF176" s="51"/>
      <c r="AG176" s="51"/>
      <c r="AH176" s="51"/>
    </row>
    <row r="177" spans="1:27" x14ac:dyDescent="0.2">
      <c r="A177" s="42"/>
      <c r="B177" s="42"/>
    </row>
    <row r="178" spans="1:27" x14ac:dyDescent="0.2">
      <c r="A178" s="42"/>
      <c r="B178" s="42"/>
    </row>
    <row r="179" spans="1:27" x14ac:dyDescent="0.2">
      <c r="A179" s="42"/>
      <c r="B179" s="42"/>
    </row>
    <row r="180" spans="1:27" x14ac:dyDescent="0.2">
      <c r="A180" s="95"/>
      <c r="B180" s="95"/>
      <c r="C180" s="96"/>
    </row>
    <row r="181" spans="1:27" x14ac:dyDescent="0.2">
      <c r="A181" s="44" t="s">
        <v>4</v>
      </c>
      <c r="C181" s="98"/>
    </row>
    <row r="182" spans="1:27" x14ac:dyDescent="0.2">
      <c r="A182" s="42"/>
      <c r="B182" s="42"/>
      <c r="F182" s="99" t="s">
        <v>151</v>
      </c>
    </row>
    <row r="183" spans="1:27" x14ac:dyDescent="0.2">
      <c r="A183" s="42"/>
      <c r="B183" s="42"/>
    </row>
    <row r="184" spans="1:27" x14ac:dyDescent="0.2">
      <c r="A184" s="42"/>
      <c r="B184" s="42"/>
      <c r="D184" s="44" t="s">
        <v>19</v>
      </c>
      <c r="F184" s="44" t="s">
        <v>134</v>
      </c>
      <c r="O184" s="44" t="s">
        <v>165</v>
      </c>
      <c r="Q184" s="44" t="s">
        <v>145</v>
      </c>
      <c r="Y184" s="100" t="s">
        <v>130</v>
      </c>
      <c r="Z184" s="43" t="s">
        <v>131</v>
      </c>
    </row>
    <row r="185" spans="1:27" x14ac:dyDescent="0.2">
      <c r="A185" s="42"/>
      <c r="B185" s="42"/>
      <c r="D185" s="44" t="s">
        <v>158</v>
      </c>
      <c r="F185" s="44" t="s">
        <v>180</v>
      </c>
      <c r="O185" s="44" t="s">
        <v>53</v>
      </c>
      <c r="Q185" s="44" t="s">
        <v>54</v>
      </c>
      <c r="Y185" s="44" t="s">
        <v>122</v>
      </c>
      <c r="Z185" s="44" t="s">
        <v>123</v>
      </c>
    </row>
    <row r="186" spans="1:27" x14ac:dyDescent="0.2">
      <c r="A186" s="42"/>
      <c r="B186" s="42"/>
      <c r="D186" s="44" t="s">
        <v>20</v>
      </c>
      <c r="F186" s="44" t="s">
        <v>108</v>
      </c>
      <c r="O186" s="44" t="s">
        <v>21</v>
      </c>
      <c r="Q186" s="44" t="s">
        <v>120</v>
      </c>
      <c r="Y186" s="44" t="s">
        <v>125</v>
      </c>
      <c r="Z186" s="44" t="s">
        <v>126</v>
      </c>
      <c r="AA186" s="43"/>
    </row>
    <row r="187" spans="1:27" x14ac:dyDescent="0.2">
      <c r="A187" s="42"/>
      <c r="B187" s="42"/>
      <c r="D187" s="44" t="s">
        <v>135</v>
      </c>
      <c r="F187" s="44" t="s">
        <v>136</v>
      </c>
      <c r="O187" s="44" t="s">
        <v>29</v>
      </c>
      <c r="Q187" s="44" t="s">
        <v>30</v>
      </c>
      <c r="Y187" s="44" t="s">
        <v>127</v>
      </c>
      <c r="Z187" s="44" t="s">
        <v>128</v>
      </c>
      <c r="AA187" s="43"/>
    </row>
    <row r="188" spans="1:27" x14ac:dyDescent="0.2">
      <c r="A188" s="42"/>
      <c r="B188" s="42"/>
      <c r="D188" s="44" t="s">
        <v>107</v>
      </c>
      <c r="F188" s="44" t="s">
        <v>137</v>
      </c>
      <c r="O188" s="44" t="s">
        <v>22</v>
      </c>
      <c r="Q188" s="44" t="s">
        <v>23</v>
      </c>
      <c r="Y188" s="44" t="s">
        <v>156</v>
      </c>
      <c r="Z188" s="44" t="s">
        <v>157</v>
      </c>
    </row>
    <row r="189" spans="1:27" x14ac:dyDescent="0.2">
      <c r="A189" s="42"/>
      <c r="B189" s="42"/>
      <c r="D189" s="44" t="s">
        <v>138</v>
      </c>
      <c r="F189" s="44" t="s">
        <v>139</v>
      </c>
      <c r="O189" s="44" t="s">
        <v>146</v>
      </c>
      <c r="Q189" s="44" t="s">
        <v>149</v>
      </c>
      <c r="Y189" s="44" t="s">
        <v>166</v>
      </c>
      <c r="Z189" s="44" t="s">
        <v>167</v>
      </c>
    </row>
    <row r="190" spans="1:27" x14ac:dyDescent="0.2">
      <c r="A190" s="42"/>
      <c r="B190" s="42"/>
      <c r="D190" s="44" t="s">
        <v>140</v>
      </c>
      <c r="F190" s="44" t="s">
        <v>141</v>
      </c>
      <c r="O190" s="44" t="s">
        <v>147</v>
      </c>
      <c r="Q190" s="44" t="s">
        <v>148</v>
      </c>
      <c r="Y190" s="44" t="s">
        <v>169</v>
      </c>
      <c r="Z190" s="44" t="s">
        <v>170</v>
      </c>
    </row>
    <row r="191" spans="1:27" x14ac:dyDescent="0.2">
      <c r="A191" s="42"/>
      <c r="B191" s="42"/>
      <c r="D191" s="44" t="s">
        <v>142</v>
      </c>
      <c r="F191" s="44" t="s">
        <v>143</v>
      </c>
      <c r="O191" s="44" t="s">
        <v>25</v>
      </c>
      <c r="Q191" s="44" t="s">
        <v>28</v>
      </c>
      <c r="Y191" s="44" t="s">
        <v>172</v>
      </c>
      <c r="Z191" s="44" t="s">
        <v>173</v>
      </c>
    </row>
    <row r="192" spans="1:27" x14ac:dyDescent="0.2">
      <c r="A192" s="42"/>
      <c r="B192" s="42"/>
      <c r="D192" s="44" t="s">
        <v>115</v>
      </c>
      <c r="F192" s="44" t="s">
        <v>116</v>
      </c>
      <c r="O192" s="44" t="s">
        <v>159</v>
      </c>
      <c r="Q192" s="44" t="s">
        <v>160</v>
      </c>
    </row>
    <row r="193" spans="1:22" x14ac:dyDescent="0.2">
      <c r="A193" s="42"/>
      <c r="B193" s="42"/>
      <c r="D193" s="44" t="s">
        <v>114</v>
      </c>
      <c r="F193" s="44" t="s">
        <v>144</v>
      </c>
      <c r="O193" s="44" t="s">
        <v>26</v>
      </c>
      <c r="Q193" s="44" t="s">
        <v>150</v>
      </c>
      <c r="R193" s="398"/>
      <c r="S193" s="398"/>
      <c r="T193" s="398"/>
      <c r="U193" s="398"/>
      <c r="V193" s="398"/>
    </row>
    <row r="194" spans="1:22" x14ac:dyDescent="0.2">
      <c r="A194" s="42"/>
      <c r="B194" s="42"/>
      <c r="D194" s="44" t="s">
        <v>118</v>
      </c>
      <c r="F194" s="44" t="s">
        <v>119</v>
      </c>
      <c r="O194" s="44" t="s">
        <v>24</v>
      </c>
      <c r="Q194" s="44" t="s">
        <v>27</v>
      </c>
    </row>
    <row r="195" spans="1:22" x14ac:dyDescent="0.2">
      <c r="A195" s="42"/>
      <c r="B195" s="42"/>
      <c r="D195" s="44" t="s">
        <v>182</v>
      </c>
      <c r="F195" s="44" t="s">
        <v>184</v>
      </c>
    </row>
  </sheetData>
  <autoFilter ref="A12:AL169" xr:uid="{00000000-0009-0000-0000-000004000000}"/>
  <mergeCells count="20">
    <mergeCell ref="R193:V193"/>
    <mergeCell ref="D139:AH139"/>
    <mergeCell ref="AC46:AH46"/>
    <mergeCell ref="AC62:AH62"/>
    <mergeCell ref="AC69:AH69"/>
    <mergeCell ref="AA78:AH78"/>
    <mergeCell ref="AD79:AH79"/>
    <mergeCell ref="A169:C169"/>
    <mergeCell ref="A9:C9"/>
    <mergeCell ref="Y9:AA9"/>
    <mergeCell ref="AC17:AH17"/>
    <mergeCell ref="AC30:AH30"/>
    <mergeCell ref="AC31:AH31"/>
    <mergeCell ref="AB33:AG33"/>
    <mergeCell ref="A5:D5"/>
    <mergeCell ref="Y5:AA5"/>
    <mergeCell ref="A6:D6"/>
    <mergeCell ref="Y6:AA6"/>
    <mergeCell ref="A7:D7"/>
    <mergeCell ref="Y7:AA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194"/>
  <sheetViews>
    <sheetView workbookViewId="0">
      <selection activeCell="AL166" sqref="AL166:AL167"/>
    </sheetView>
  </sheetViews>
  <sheetFormatPr baseColWidth="10" defaultColWidth="11.42578125" defaultRowHeight="12.75" x14ac:dyDescent="0.2"/>
  <cols>
    <col min="1" max="1" width="4.42578125" style="156" customWidth="1"/>
    <col min="2" max="2" width="25" style="156" customWidth="1"/>
    <col min="3" max="3" width="39" style="155" customWidth="1"/>
    <col min="4" max="4" width="6.7109375" style="156" customWidth="1"/>
    <col min="5" max="5" width="4.7109375" style="156" customWidth="1"/>
    <col min="6" max="6" width="7.85546875" style="156" customWidth="1"/>
    <col min="7" max="7" width="5.85546875" style="156" customWidth="1"/>
    <col min="8" max="10" width="4.7109375" style="156" customWidth="1"/>
    <col min="11" max="11" width="5.85546875" style="156" customWidth="1"/>
    <col min="12" max="12" width="6" style="156" customWidth="1"/>
    <col min="13" max="14" width="4.7109375" style="156" customWidth="1"/>
    <col min="15" max="15" width="5.5703125" style="156" customWidth="1"/>
    <col min="16" max="16" width="4.7109375" style="156" customWidth="1"/>
    <col min="17" max="24" width="6.5703125" style="156" customWidth="1"/>
    <col min="25" max="32" width="4.7109375" style="156" customWidth="1"/>
    <col min="33" max="33" width="6.85546875" style="156" customWidth="1"/>
    <col min="34" max="34" width="4.7109375" style="156" customWidth="1"/>
    <col min="35" max="35" width="9.85546875" style="156" customWidth="1"/>
    <col min="36" max="37" width="11.42578125" style="156"/>
    <col min="38" max="38" width="22.85546875" style="156" bestFit="1" customWidth="1"/>
    <col min="39" max="16384" width="11.42578125" style="156"/>
  </cols>
  <sheetData>
    <row r="1" spans="1:38" x14ac:dyDescent="0.2">
      <c r="A1" s="154"/>
      <c r="B1" s="154"/>
    </row>
    <row r="2" spans="1:38" x14ac:dyDescent="0.2">
      <c r="A2" s="157"/>
      <c r="B2" s="157"/>
      <c r="C2" s="158"/>
      <c r="E2" s="159"/>
      <c r="F2" s="159"/>
      <c r="G2" s="159"/>
      <c r="H2" s="159"/>
      <c r="I2" s="159"/>
      <c r="J2" s="157" t="s">
        <v>7</v>
      </c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8" x14ac:dyDescent="0.2">
      <c r="A3" s="154"/>
      <c r="B3" s="154"/>
    </row>
    <row r="4" spans="1:38" x14ac:dyDescent="0.2">
      <c r="A4" s="154"/>
      <c r="B4" s="154"/>
    </row>
    <row r="5" spans="1:38" x14ac:dyDescent="0.2">
      <c r="A5" s="408" t="s">
        <v>101</v>
      </c>
      <c r="B5" s="408"/>
      <c r="C5" s="408"/>
      <c r="D5" s="408"/>
      <c r="U5" s="160" t="s">
        <v>0</v>
      </c>
      <c r="V5" s="161"/>
      <c r="W5" s="161"/>
      <c r="X5" s="162"/>
      <c r="Y5" s="409" t="s">
        <v>102</v>
      </c>
      <c r="Z5" s="409"/>
      <c r="AA5" s="409"/>
      <c r="AB5" s="163"/>
      <c r="AC5" s="163"/>
      <c r="AD5" s="163"/>
      <c r="AE5" s="163"/>
      <c r="AF5" s="163"/>
      <c r="AG5" s="163"/>
    </row>
    <row r="6" spans="1:38" x14ac:dyDescent="0.2">
      <c r="A6" s="408" t="s">
        <v>100</v>
      </c>
      <c r="B6" s="408"/>
      <c r="C6" s="408"/>
      <c r="D6" s="408"/>
      <c r="U6" s="160" t="s">
        <v>1</v>
      </c>
      <c r="V6" s="161"/>
      <c r="W6" s="161"/>
      <c r="X6" s="162"/>
      <c r="Y6" s="409" t="s">
        <v>104</v>
      </c>
      <c r="Z6" s="409"/>
      <c r="AA6" s="409"/>
      <c r="AB6" s="163"/>
      <c r="AC6" s="163"/>
      <c r="AD6" s="163"/>
      <c r="AE6" s="163"/>
      <c r="AF6" s="163"/>
      <c r="AG6" s="163"/>
    </row>
    <row r="7" spans="1:38" x14ac:dyDescent="0.2">
      <c r="A7" s="408" t="s">
        <v>475</v>
      </c>
      <c r="B7" s="408"/>
      <c r="C7" s="408"/>
      <c r="D7" s="408"/>
      <c r="U7" s="160" t="s">
        <v>8</v>
      </c>
      <c r="V7" s="161"/>
      <c r="W7" s="161"/>
      <c r="X7" s="162"/>
      <c r="Y7" s="409"/>
      <c r="Z7" s="409"/>
      <c r="AA7" s="409"/>
      <c r="AB7" s="163"/>
      <c r="AC7" s="163"/>
      <c r="AD7" s="163"/>
      <c r="AE7" s="163"/>
      <c r="AF7" s="163"/>
      <c r="AG7" s="163"/>
    </row>
    <row r="8" spans="1:38" x14ac:dyDescent="0.2">
      <c r="A8" s="157"/>
      <c r="B8" s="157"/>
      <c r="U8" s="164"/>
      <c r="V8" s="164"/>
      <c r="W8" s="164"/>
      <c r="X8" s="165"/>
    </row>
    <row r="9" spans="1:38" x14ac:dyDescent="0.2">
      <c r="A9" s="410" t="s">
        <v>283</v>
      </c>
      <c r="B9" s="411"/>
      <c r="C9" s="412"/>
      <c r="U9" s="160" t="s">
        <v>3</v>
      </c>
      <c r="V9" s="161"/>
      <c r="W9" s="161"/>
      <c r="X9" s="162"/>
      <c r="Y9" s="409" t="s">
        <v>460</v>
      </c>
      <c r="Z9" s="409"/>
      <c r="AA9" s="409"/>
    </row>
    <row r="10" spans="1:38" x14ac:dyDescent="0.2">
      <c r="A10" s="154"/>
      <c r="B10" s="154"/>
    </row>
    <row r="11" spans="1:38" ht="13.5" thickBot="1" x14ac:dyDescent="0.25">
      <c r="A11" s="154"/>
      <c r="B11" s="154"/>
    </row>
    <row r="12" spans="1:38" ht="51.75" thickBot="1" x14ac:dyDescent="0.25">
      <c r="A12" s="166" t="s">
        <v>9</v>
      </c>
      <c r="B12" s="225" t="s">
        <v>236</v>
      </c>
      <c r="C12" s="278" t="s">
        <v>10</v>
      </c>
      <c r="D12" s="169" t="s">
        <v>181</v>
      </c>
      <c r="E12" s="170" t="s">
        <v>171</v>
      </c>
      <c r="F12" s="170" t="s">
        <v>179</v>
      </c>
      <c r="G12" s="170" t="s">
        <v>11</v>
      </c>
      <c r="H12" s="170" t="s">
        <v>105</v>
      </c>
      <c r="I12" s="170" t="s">
        <v>174</v>
      </c>
      <c r="J12" s="170" t="s">
        <v>109</v>
      </c>
      <c r="K12" s="170" t="s">
        <v>110</v>
      </c>
      <c r="L12" s="170" t="s">
        <v>111</v>
      </c>
      <c r="M12" s="170" t="s">
        <v>112</v>
      </c>
      <c r="N12" s="170" t="s">
        <v>113</v>
      </c>
      <c r="O12" s="170" t="s">
        <v>117</v>
      </c>
      <c r="P12" s="170" t="s">
        <v>106</v>
      </c>
      <c r="Q12" s="170" t="s">
        <v>183</v>
      </c>
      <c r="R12" s="170" t="s">
        <v>164</v>
      </c>
      <c r="S12" s="170" t="s">
        <v>55</v>
      </c>
      <c r="T12" s="170" t="s">
        <v>12</v>
      </c>
      <c r="U12" s="170" t="s">
        <v>14</v>
      </c>
      <c r="V12" s="170" t="s">
        <v>13</v>
      </c>
      <c r="W12" s="170" t="s">
        <v>132</v>
      </c>
      <c r="X12" s="170" t="s">
        <v>133</v>
      </c>
      <c r="Y12" s="170" t="s">
        <v>15</v>
      </c>
      <c r="Z12" s="170" t="s">
        <v>16</v>
      </c>
      <c r="AA12" s="170" t="s">
        <v>56</v>
      </c>
      <c r="AB12" s="171" t="s">
        <v>155</v>
      </c>
      <c r="AC12" s="171" t="s">
        <v>17</v>
      </c>
      <c r="AD12" s="171" t="s">
        <v>129</v>
      </c>
      <c r="AE12" s="170" t="s">
        <v>121</v>
      </c>
      <c r="AF12" s="170" t="s">
        <v>124</v>
      </c>
      <c r="AG12" s="170" t="s">
        <v>168</v>
      </c>
      <c r="AH12" s="279" t="s">
        <v>175</v>
      </c>
      <c r="AI12" s="291" t="s">
        <v>51</v>
      </c>
      <c r="AJ12" s="205" t="s">
        <v>38</v>
      </c>
      <c r="AK12" s="173" t="s">
        <v>52</v>
      </c>
      <c r="AL12" s="40" t="s">
        <v>215</v>
      </c>
    </row>
    <row r="13" spans="1:38" x14ac:dyDescent="0.2">
      <c r="A13" s="229">
        <v>1</v>
      </c>
      <c r="B13" s="124" t="s">
        <v>239</v>
      </c>
      <c r="C13" s="196" t="s">
        <v>59</v>
      </c>
      <c r="D13" s="280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>
        <f>9*6</f>
        <v>54</v>
      </c>
      <c r="T13" s="178"/>
      <c r="U13" s="178"/>
      <c r="V13" s="178"/>
      <c r="W13" s="178">
        <f>2*12</f>
        <v>24</v>
      </c>
      <c r="X13" s="178">
        <f>6*12</f>
        <v>72</v>
      </c>
      <c r="Y13" s="179"/>
      <c r="Z13" s="178"/>
      <c r="AA13" s="178"/>
      <c r="AB13" s="178"/>
      <c r="AC13" s="178"/>
      <c r="AD13" s="178"/>
      <c r="AE13" s="178"/>
      <c r="AF13" s="178"/>
      <c r="AG13" s="178"/>
      <c r="AH13" s="281"/>
      <c r="AI13" s="292">
        <f t="shared" ref="AI13:AI76" si="0">SUM(D13:AH13)</f>
        <v>150</v>
      </c>
      <c r="AJ13" s="294">
        <v>0</v>
      </c>
      <c r="AK13" s="297" t="e">
        <f t="shared" ref="AK13:AK76" si="1">+AJ13/D13</f>
        <v>#DIV/0!</v>
      </c>
      <c r="AL13" s="110" t="s">
        <v>216</v>
      </c>
    </row>
    <row r="14" spans="1:38" x14ac:dyDescent="0.2">
      <c r="A14" s="182">
        <v>2</v>
      </c>
      <c r="B14" s="231" t="s">
        <v>284</v>
      </c>
      <c r="C14" s="282" t="s">
        <v>60</v>
      </c>
      <c r="D14" s="283">
        <f>6*4</f>
        <v>24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>
        <f>3*6</f>
        <v>18</v>
      </c>
      <c r="T14" s="144"/>
      <c r="U14" s="144"/>
      <c r="V14" s="144"/>
      <c r="W14" s="144">
        <f>6*12</f>
        <v>72</v>
      </c>
      <c r="X14" s="144">
        <f>2*12</f>
        <v>24</v>
      </c>
      <c r="Y14" s="142"/>
      <c r="Z14" s="144"/>
      <c r="AA14" s="142"/>
      <c r="AB14" s="144"/>
      <c r="AC14" s="144"/>
      <c r="AD14" s="144"/>
      <c r="AE14" s="144"/>
      <c r="AF14" s="144"/>
      <c r="AG14" s="144">
        <f>12</f>
        <v>12</v>
      </c>
      <c r="AH14" s="284"/>
      <c r="AI14" s="293">
        <f t="shared" si="0"/>
        <v>150</v>
      </c>
      <c r="AJ14" s="218">
        <v>33</v>
      </c>
      <c r="AK14" s="210">
        <f t="shared" si="1"/>
        <v>1.375</v>
      </c>
      <c r="AL14" s="110" t="s">
        <v>216</v>
      </c>
    </row>
    <row r="15" spans="1:38" x14ac:dyDescent="0.2">
      <c r="A15" s="182">
        <v>3</v>
      </c>
      <c r="B15" s="231" t="s">
        <v>270</v>
      </c>
      <c r="C15" s="282" t="s">
        <v>61</v>
      </c>
      <c r="D15" s="283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>
        <f>1*6</f>
        <v>6</v>
      </c>
      <c r="V15" s="144"/>
      <c r="W15" s="144">
        <f>6*12</f>
        <v>72</v>
      </c>
      <c r="X15" s="144">
        <f>6*12</f>
        <v>72</v>
      </c>
      <c r="Y15" s="144"/>
      <c r="Z15" s="144"/>
      <c r="AA15" s="144"/>
      <c r="AB15" s="144"/>
      <c r="AC15" s="144"/>
      <c r="AD15" s="144"/>
      <c r="AE15" s="144"/>
      <c r="AF15" s="144"/>
      <c r="AG15" s="144"/>
      <c r="AH15" s="284"/>
      <c r="AI15" s="293">
        <f t="shared" si="0"/>
        <v>150</v>
      </c>
      <c r="AJ15" s="218">
        <v>0</v>
      </c>
      <c r="AK15" s="210" t="e">
        <f t="shared" si="1"/>
        <v>#DIV/0!</v>
      </c>
      <c r="AL15" s="110" t="s">
        <v>216</v>
      </c>
    </row>
    <row r="16" spans="1:38" x14ac:dyDescent="0.2">
      <c r="A16" s="182">
        <v>4</v>
      </c>
      <c r="B16" s="231" t="s">
        <v>270</v>
      </c>
      <c r="C16" s="282" t="s">
        <v>62</v>
      </c>
      <c r="D16" s="283"/>
      <c r="E16" s="144"/>
      <c r="F16" s="144"/>
      <c r="G16" s="144"/>
      <c r="H16" s="142"/>
      <c r="I16" s="142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>
        <f>6*12</f>
        <v>72</v>
      </c>
      <c r="Y16" s="142"/>
      <c r="Z16" s="144"/>
      <c r="AA16" s="142"/>
      <c r="AB16" s="144"/>
      <c r="AC16" s="142"/>
      <c r="AD16" s="142"/>
      <c r="AE16" s="142"/>
      <c r="AF16" s="142"/>
      <c r="AG16" s="142"/>
      <c r="AH16" s="285"/>
      <c r="AI16" s="293">
        <f t="shared" si="0"/>
        <v>72</v>
      </c>
      <c r="AJ16" s="218">
        <v>0</v>
      </c>
      <c r="AK16" s="210" t="e">
        <f t="shared" si="1"/>
        <v>#DIV/0!</v>
      </c>
      <c r="AL16" s="110" t="s">
        <v>216</v>
      </c>
    </row>
    <row r="17" spans="1:38" x14ac:dyDescent="0.2">
      <c r="A17" s="182">
        <v>5</v>
      </c>
      <c r="B17" s="231" t="s">
        <v>270</v>
      </c>
      <c r="C17" s="282" t="s">
        <v>63</v>
      </c>
      <c r="D17" s="283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2"/>
      <c r="Z17" s="144"/>
      <c r="AA17" s="142"/>
      <c r="AB17" s="144"/>
      <c r="AC17" s="425" t="s">
        <v>300</v>
      </c>
      <c r="AD17" s="425"/>
      <c r="AE17" s="425"/>
      <c r="AF17" s="425"/>
      <c r="AG17" s="425"/>
      <c r="AH17" s="426"/>
      <c r="AI17" s="293">
        <f t="shared" si="0"/>
        <v>0</v>
      </c>
      <c r="AJ17" s="218">
        <v>0</v>
      </c>
      <c r="AK17" s="210" t="e">
        <f t="shared" si="1"/>
        <v>#DIV/0!</v>
      </c>
      <c r="AL17" s="110" t="s">
        <v>216</v>
      </c>
    </row>
    <row r="18" spans="1:38" x14ac:dyDescent="0.2">
      <c r="A18" s="182">
        <v>6</v>
      </c>
      <c r="B18" s="231" t="s">
        <v>270</v>
      </c>
      <c r="C18" s="282" t="s">
        <v>64</v>
      </c>
      <c r="D18" s="283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>
        <f>9*6</f>
        <v>54</v>
      </c>
      <c r="V18" s="144"/>
      <c r="W18" s="144">
        <f>4*12</f>
        <v>48</v>
      </c>
      <c r="X18" s="144">
        <f>4*12</f>
        <v>48</v>
      </c>
      <c r="Y18" s="142"/>
      <c r="Z18" s="144"/>
      <c r="AA18" s="142"/>
      <c r="AB18" s="144"/>
      <c r="AC18" s="144"/>
      <c r="AD18" s="144"/>
      <c r="AE18" s="144"/>
      <c r="AF18" s="144"/>
      <c r="AG18" s="144"/>
      <c r="AH18" s="284"/>
      <c r="AI18" s="293">
        <f t="shared" si="0"/>
        <v>150</v>
      </c>
      <c r="AJ18" s="218">
        <v>0</v>
      </c>
      <c r="AK18" s="210" t="e">
        <f t="shared" si="1"/>
        <v>#DIV/0!</v>
      </c>
      <c r="AL18" s="110" t="s">
        <v>216</v>
      </c>
    </row>
    <row r="19" spans="1:38" x14ac:dyDescent="0.2">
      <c r="A19" s="182">
        <v>7</v>
      </c>
      <c r="B19" s="231" t="s">
        <v>240</v>
      </c>
      <c r="C19" s="282" t="s">
        <v>65</v>
      </c>
      <c r="D19" s="28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2"/>
      <c r="Z19" s="144"/>
      <c r="AA19" s="425" t="s">
        <v>300</v>
      </c>
      <c r="AB19" s="425"/>
      <c r="AC19" s="425"/>
      <c r="AD19" s="425"/>
      <c r="AE19" s="425"/>
      <c r="AF19" s="425"/>
      <c r="AG19" s="425"/>
      <c r="AH19" s="426"/>
      <c r="AI19" s="293">
        <f t="shared" si="0"/>
        <v>0</v>
      </c>
      <c r="AJ19" s="218">
        <v>0</v>
      </c>
      <c r="AK19" s="210" t="e">
        <f t="shared" si="1"/>
        <v>#DIV/0!</v>
      </c>
      <c r="AL19" s="110" t="s">
        <v>216</v>
      </c>
    </row>
    <row r="20" spans="1:38" x14ac:dyDescent="0.2">
      <c r="A20" s="182">
        <v>8</v>
      </c>
      <c r="B20" s="81" t="s">
        <v>240</v>
      </c>
      <c r="C20" s="282" t="s">
        <v>66</v>
      </c>
      <c r="D20" s="283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2"/>
      <c r="Z20" s="144"/>
      <c r="AA20" s="142"/>
      <c r="AB20" s="425" t="s">
        <v>300</v>
      </c>
      <c r="AC20" s="425"/>
      <c r="AD20" s="425"/>
      <c r="AE20" s="425"/>
      <c r="AF20" s="425"/>
      <c r="AG20" s="425"/>
      <c r="AH20" s="426"/>
      <c r="AI20" s="293">
        <f t="shared" si="0"/>
        <v>0</v>
      </c>
      <c r="AJ20" s="218">
        <v>0</v>
      </c>
      <c r="AK20" s="210" t="e">
        <f t="shared" si="1"/>
        <v>#DIV/0!</v>
      </c>
      <c r="AL20" s="110" t="s">
        <v>216</v>
      </c>
    </row>
    <row r="21" spans="1:38" x14ac:dyDescent="0.2">
      <c r="A21" s="182">
        <v>9</v>
      </c>
      <c r="B21" s="231" t="s">
        <v>240</v>
      </c>
      <c r="C21" s="282" t="s">
        <v>67</v>
      </c>
      <c r="D21" s="283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>
        <f>9*6</f>
        <v>54</v>
      </c>
      <c r="V21" s="144"/>
      <c r="W21" s="144">
        <f>3*12</f>
        <v>36</v>
      </c>
      <c r="X21" s="144">
        <f>5*12</f>
        <v>60</v>
      </c>
      <c r="Y21" s="144"/>
      <c r="Z21" s="144"/>
      <c r="AA21" s="144"/>
      <c r="AB21" s="144"/>
      <c r="AC21" s="144"/>
      <c r="AD21" s="144"/>
      <c r="AE21" s="144"/>
      <c r="AF21" s="144"/>
      <c r="AG21" s="144"/>
      <c r="AH21" s="284"/>
      <c r="AI21" s="293">
        <f t="shared" si="0"/>
        <v>150</v>
      </c>
      <c r="AJ21" s="218">
        <v>1</v>
      </c>
      <c r="AK21" s="210" t="e">
        <f t="shared" si="1"/>
        <v>#DIV/0!</v>
      </c>
      <c r="AL21" s="110" t="s">
        <v>216</v>
      </c>
    </row>
    <row r="22" spans="1:38" ht="17.25" customHeight="1" x14ac:dyDescent="0.2">
      <c r="A22" s="182">
        <v>10</v>
      </c>
      <c r="B22" s="231" t="s">
        <v>240</v>
      </c>
      <c r="C22" s="282" t="s">
        <v>68</v>
      </c>
      <c r="D22" s="283">
        <f>3*4</f>
        <v>12</v>
      </c>
      <c r="E22" s="144"/>
      <c r="F22" s="144"/>
      <c r="G22" s="144">
        <f>2*4</f>
        <v>8</v>
      </c>
      <c r="H22" s="144"/>
      <c r="I22" s="144"/>
      <c r="J22" s="144"/>
      <c r="K22" s="185"/>
      <c r="L22" s="144"/>
      <c r="M22" s="144"/>
      <c r="N22" s="144"/>
      <c r="O22" s="144"/>
      <c r="P22" s="144"/>
      <c r="Q22" s="144"/>
      <c r="R22" s="144"/>
      <c r="S22" s="185"/>
      <c r="T22" s="144"/>
      <c r="U22" s="144">
        <f>6*6</f>
        <v>36</v>
      </c>
      <c r="V22" s="144"/>
      <c r="W22" s="144"/>
      <c r="X22" s="144">
        <f>7*12</f>
        <v>84</v>
      </c>
      <c r="Y22" s="142"/>
      <c r="Z22" s="144"/>
      <c r="AA22" s="142"/>
      <c r="AB22" s="144"/>
      <c r="AC22" s="144"/>
      <c r="AD22" s="144"/>
      <c r="AE22" s="144"/>
      <c r="AF22" s="144"/>
      <c r="AG22" s="144">
        <f>10</f>
        <v>10</v>
      </c>
      <c r="AH22" s="284"/>
      <c r="AI22" s="293">
        <f t="shared" si="0"/>
        <v>150</v>
      </c>
      <c r="AJ22" s="218">
        <v>39</v>
      </c>
      <c r="AK22" s="210">
        <f t="shared" si="1"/>
        <v>3.25</v>
      </c>
      <c r="AL22" s="110" t="s">
        <v>216</v>
      </c>
    </row>
    <row r="23" spans="1:38" x14ac:dyDescent="0.2">
      <c r="A23" s="182">
        <v>11</v>
      </c>
      <c r="B23" s="231" t="s">
        <v>240</v>
      </c>
      <c r="C23" s="282" t="s">
        <v>232</v>
      </c>
      <c r="D23" s="283">
        <f>1*4</f>
        <v>4</v>
      </c>
      <c r="E23" s="144"/>
      <c r="F23" s="144"/>
      <c r="G23" s="144">
        <f>2*4</f>
        <v>8</v>
      </c>
      <c r="H23" s="144"/>
      <c r="I23" s="144"/>
      <c r="J23" s="144"/>
      <c r="K23" s="185"/>
      <c r="L23" s="144"/>
      <c r="M23" s="144"/>
      <c r="N23" s="144"/>
      <c r="O23" s="144"/>
      <c r="P23" s="144"/>
      <c r="Q23" s="144"/>
      <c r="R23" s="144"/>
      <c r="S23" s="185"/>
      <c r="T23" s="144"/>
      <c r="U23" s="144">
        <f>6*6</f>
        <v>36</v>
      </c>
      <c r="V23" s="144"/>
      <c r="W23" s="144"/>
      <c r="X23" s="144">
        <f>8*12</f>
        <v>96</v>
      </c>
      <c r="Y23" s="142"/>
      <c r="Z23" s="144"/>
      <c r="AA23" s="142"/>
      <c r="AB23" s="144"/>
      <c r="AC23" s="144"/>
      <c r="AD23" s="144"/>
      <c r="AE23" s="144"/>
      <c r="AF23" s="144"/>
      <c r="AG23" s="144">
        <f>6</f>
        <v>6</v>
      </c>
      <c r="AH23" s="284"/>
      <c r="AI23" s="293">
        <f t="shared" si="0"/>
        <v>150</v>
      </c>
      <c r="AJ23" s="218">
        <v>12</v>
      </c>
      <c r="AK23" s="210">
        <f t="shared" si="1"/>
        <v>3</v>
      </c>
      <c r="AL23" s="110" t="s">
        <v>216</v>
      </c>
    </row>
    <row r="24" spans="1:38" x14ac:dyDescent="0.2">
      <c r="A24" s="182">
        <v>12</v>
      </c>
      <c r="B24" s="231" t="s">
        <v>287</v>
      </c>
      <c r="C24" s="282" t="s">
        <v>69</v>
      </c>
      <c r="D24" s="283"/>
      <c r="E24" s="144"/>
      <c r="F24" s="144"/>
      <c r="G24" s="144">
        <v>4</v>
      </c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>
        <f>7*6</f>
        <v>42</v>
      </c>
      <c r="V24" s="144"/>
      <c r="W24" s="144">
        <f>2*12</f>
        <v>24</v>
      </c>
      <c r="X24" s="144">
        <f>6*12</f>
        <v>72</v>
      </c>
      <c r="Y24" s="142"/>
      <c r="Z24" s="144"/>
      <c r="AA24" s="142"/>
      <c r="AB24" s="144"/>
      <c r="AC24" s="144"/>
      <c r="AD24" s="144"/>
      <c r="AE24" s="144"/>
      <c r="AF24" s="144">
        <f>1*6</f>
        <v>6</v>
      </c>
      <c r="AG24" s="144">
        <f>2</f>
        <v>2</v>
      </c>
      <c r="AH24" s="284"/>
      <c r="AI24" s="293">
        <f t="shared" si="0"/>
        <v>150</v>
      </c>
      <c r="AJ24" s="218">
        <v>5</v>
      </c>
      <c r="AK24" s="210" t="e">
        <f t="shared" si="1"/>
        <v>#DIV/0!</v>
      </c>
      <c r="AL24" s="110" t="s">
        <v>216</v>
      </c>
    </row>
    <row r="25" spans="1:38" x14ac:dyDescent="0.2">
      <c r="A25" s="182">
        <v>13</v>
      </c>
      <c r="B25" s="231" t="s">
        <v>287</v>
      </c>
      <c r="C25" s="282" t="s">
        <v>70</v>
      </c>
      <c r="D25" s="283"/>
      <c r="E25" s="144"/>
      <c r="F25" s="144"/>
      <c r="G25" s="144">
        <v>4</v>
      </c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>
        <f>8*6</f>
        <v>48</v>
      </c>
      <c r="V25" s="144"/>
      <c r="W25" s="144">
        <f>2*12</f>
        <v>24</v>
      </c>
      <c r="X25" s="144">
        <f>6*12</f>
        <v>72</v>
      </c>
      <c r="Y25" s="142"/>
      <c r="Z25" s="144"/>
      <c r="AA25" s="142"/>
      <c r="AB25" s="144"/>
      <c r="AC25" s="142"/>
      <c r="AD25" s="142"/>
      <c r="AE25" s="142"/>
      <c r="AF25" s="142"/>
      <c r="AG25" s="142">
        <f>2</f>
        <v>2</v>
      </c>
      <c r="AH25" s="285"/>
      <c r="AI25" s="293">
        <f t="shared" si="0"/>
        <v>150</v>
      </c>
      <c r="AJ25" s="218">
        <v>4</v>
      </c>
      <c r="AK25" s="210" t="e">
        <f t="shared" si="1"/>
        <v>#DIV/0!</v>
      </c>
      <c r="AL25" s="110" t="s">
        <v>216</v>
      </c>
    </row>
    <row r="26" spans="1:38" x14ac:dyDescent="0.2">
      <c r="A26" s="182">
        <v>14</v>
      </c>
      <c r="B26" s="231" t="s">
        <v>287</v>
      </c>
      <c r="C26" s="282" t="s">
        <v>71</v>
      </c>
      <c r="D26" s="283"/>
      <c r="E26" s="144"/>
      <c r="F26" s="144"/>
      <c r="G26" s="144">
        <v>4</v>
      </c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>
        <f>8*6</f>
        <v>48</v>
      </c>
      <c r="V26" s="144"/>
      <c r="W26" s="144">
        <f>2*12</f>
        <v>24</v>
      </c>
      <c r="X26" s="144">
        <f>6*12</f>
        <v>72</v>
      </c>
      <c r="Y26" s="142"/>
      <c r="Z26" s="144"/>
      <c r="AA26" s="142"/>
      <c r="AB26" s="144"/>
      <c r="AC26" s="142"/>
      <c r="AD26" s="142"/>
      <c r="AE26" s="142"/>
      <c r="AF26" s="142"/>
      <c r="AG26" s="142">
        <f>2</f>
        <v>2</v>
      </c>
      <c r="AH26" s="285"/>
      <c r="AI26" s="293">
        <f t="shared" si="0"/>
        <v>150</v>
      </c>
      <c r="AJ26" s="218">
        <v>1</v>
      </c>
      <c r="AK26" s="210" t="e">
        <f t="shared" si="1"/>
        <v>#DIV/0!</v>
      </c>
      <c r="AL26" s="110" t="s">
        <v>216</v>
      </c>
    </row>
    <row r="27" spans="1:38" x14ac:dyDescent="0.2">
      <c r="A27" s="182">
        <v>15</v>
      </c>
      <c r="B27" s="81" t="s">
        <v>287</v>
      </c>
      <c r="C27" s="282" t="s">
        <v>72</v>
      </c>
      <c r="D27" s="283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>
        <f>9*6</f>
        <v>54</v>
      </c>
      <c r="V27" s="144"/>
      <c r="W27" s="144">
        <f>2*12</f>
        <v>24</v>
      </c>
      <c r="X27" s="144">
        <f>6*12</f>
        <v>72</v>
      </c>
      <c r="Y27" s="142"/>
      <c r="Z27" s="144"/>
      <c r="AA27" s="142"/>
      <c r="AB27" s="144"/>
      <c r="AC27" s="142"/>
      <c r="AD27" s="142"/>
      <c r="AE27" s="142"/>
      <c r="AF27" s="142"/>
      <c r="AG27" s="142"/>
      <c r="AH27" s="285"/>
      <c r="AI27" s="293">
        <f t="shared" si="0"/>
        <v>150</v>
      </c>
      <c r="AJ27" s="218">
        <v>0</v>
      </c>
      <c r="AK27" s="210" t="e">
        <f t="shared" si="1"/>
        <v>#DIV/0!</v>
      </c>
      <c r="AL27" s="110" t="s">
        <v>216</v>
      </c>
    </row>
    <row r="28" spans="1:38" x14ac:dyDescent="0.2">
      <c r="A28" s="182">
        <v>16</v>
      </c>
      <c r="B28" s="81" t="s">
        <v>241</v>
      </c>
      <c r="C28" s="282" t="s">
        <v>73</v>
      </c>
      <c r="D28" s="283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>
        <f>9*6</f>
        <v>54</v>
      </c>
      <c r="V28" s="144"/>
      <c r="W28" s="144">
        <f>1*12</f>
        <v>12</v>
      </c>
      <c r="X28" s="144">
        <f>7*12</f>
        <v>84</v>
      </c>
      <c r="Y28" s="144"/>
      <c r="Z28" s="144"/>
      <c r="AA28" s="144"/>
      <c r="AB28" s="144"/>
      <c r="AC28" s="144"/>
      <c r="AD28" s="144"/>
      <c r="AE28" s="144"/>
      <c r="AF28" s="144"/>
      <c r="AG28" s="144"/>
      <c r="AH28" s="284"/>
      <c r="AI28" s="293">
        <f t="shared" si="0"/>
        <v>150</v>
      </c>
      <c r="AJ28" s="218">
        <v>0</v>
      </c>
      <c r="AK28" s="210" t="e">
        <f t="shared" si="1"/>
        <v>#DIV/0!</v>
      </c>
      <c r="AL28" s="110" t="s">
        <v>216</v>
      </c>
    </row>
    <row r="29" spans="1:38" x14ac:dyDescent="0.2">
      <c r="A29" s="182">
        <v>17</v>
      </c>
      <c r="B29" s="81" t="s">
        <v>241</v>
      </c>
      <c r="C29" s="282" t="s">
        <v>74</v>
      </c>
      <c r="D29" s="283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>
        <f>4*6</f>
        <v>24</v>
      </c>
      <c r="V29" s="144"/>
      <c r="W29" s="144">
        <f>2*12</f>
        <v>24</v>
      </c>
      <c r="X29" s="144">
        <f>6*12</f>
        <v>72</v>
      </c>
      <c r="Y29" s="144"/>
      <c r="Z29" s="144"/>
      <c r="AA29" s="144"/>
      <c r="AB29" s="425" t="s">
        <v>461</v>
      </c>
      <c r="AC29" s="425"/>
      <c r="AD29" s="425"/>
      <c r="AE29" s="425"/>
      <c r="AF29" s="425"/>
      <c r="AG29" s="425"/>
      <c r="AH29" s="284"/>
      <c r="AI29" s="293">
        <f t="shared" si="0"/>
        <v>120</v>
      </c>
      <c r="AJ29" s="218">
        <v>0</v>
      </c>
      <c r="AK29" s="210" t="e">
        <f t="shared" si="1"/>
        <v>#DIV/0!</v>
      </c>
      <c r="AL29" s="110" t="s">
        <v>216</v>
      </c>
    </row>
    <row r="30" spans="1:38" x14ac:dyDescent="0.2">
      <c r="A30" s="182">
        <v>18</v>
      </c>
      <c r="B30" s="63" t="s">
        <v>373</v>
      </c>
      <c r="C30" s="282" t="s">
        <v>75</v>
      </c>
      <c r="D30" s="283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2"/>
      <c r="Z30" s="144"/>
      <c r="AA30" s="142"/>
      <c r="AB30" s="144"/>
      <c r="AC30" s="425" t="s">
        <v>462</v>
      </c>
      <c r="AD30" s="425"/>
      <c r="AE30" s="425"/>
      <c r="AF30" s="425"/>
      <c r="AG30" s="425"/>
      <c r="AH30" s="426"/>
      <c r="AI30" s="293">
        <f t="shared" si="0"/>
        <v>0</v>
      </c>
      <c r="AJ30" s="218">
        <v>0</v>
      </c>
      <c r="AK30" s="210" t="e">
        <f t="shared" si="1"/>
        <v>#DIV/0!</v>
      </c>
      <c r="AL30" s="110" t="s">
        <v>216</v>
      </c>
    </row>
    <row r="31" spans="1:38" x14ac:dyDescent="0.2">
      <c r="A31" s="182">
        <v>19</v>
      </c>
      <c r="B31" s="81" t="s">
        <v>373</v>
      </c>
      <c r="C31" s="286" t="s">
        <v>76</v>
      </c>
      <c r="D31" s="283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>
        <f>3*12</f>
        <v>36</v>
      </c>
      <c r="X31" s="144">
        <f>1*12</f>
        <v>12</v>
      </c>
      <c r="Y31" s="142"/>
      <c r="Z31" s="144"/>
      <c r="AA31" s="142"/>
      <c r="AB31" s="144"/>
      <c r="AC31" s="144"/>
      <c r="AD31" s="144"/>
      <c r="AE31" s="144">
        <f>5*6</f>
        <v>30</v>
      </c>
      <c r="AF31" s="144"/>
      <c r="AG31" s="144"/>
      <c r="AH31" s="284"/>
      <c r="AI31" s="293">
        <f t="shared" si="0"/>
        <v>78</v>
      </c>
      <c r="AJ31" s="218">
        <v>0</v>
      </c>
      <c r="AK31" s="210" t="e">
        <f t="shared" si="1"/>
        <v>#DIV/0!</v>
      </c>
      <c r="AL31" s="110" t="s">
        <v>216</v>
      </c>
    </row>
    <row r="32" spans="1:38" x14ac:dyDescent="0.2">
      <c r="A32" s="182">
        <v>20</v>
      </c>
      <c r="B32" s="81" t="s">
        <v>240</v>
      </c>
      <c r="C32" s="282" t="s">
        <v>77</v>
      </c>
      <c r="D32" s="283"/>
      <c r="E32" s="144"/>
      <c r="F32" s="144"/>
      <c r="G32" s="144">
        <f>4*4</f>
        <v>16</v>
      </c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>
        <f>4*2</f>
        <v>8</v>
      </c>
      <c r="S32" s="144">
        <f>4*4</f>
        <v>16</v>
      </c>
      <c r="T32" s="144"/>
      <c r="U32" s="144"/>
      <c r="V32" s="144"/>
      <c r="W32" s="144"/>
      <c r="X32" s="144">
        <f>8*12</f>
        <v>96</v>
      </c>
      <c r="Y32" s="142"/>
      <c r="Z32" s="144"/>
      <c r="AA32" s="142"/>
      <c r="AB32" s="144"/>
      <c r="AC32" s="142"/>
      <c r="AD32" s="142"/>
      <c r="AE32" s="142"/>
      <c r="AF32" s="142"/>
      <c r="AG32" s="142">
        <f>10</f>
        <v>10</v>
      </c>
      <c r="AH32" s="285"/>
      <c r="AI32" s="293">
        <f t="shared" si="0"/>
        <v>146</v>
      </c>
      <c r="AJ32" s="218">
        <v>0</v>
      </c>
      <c r="AK32" s="210" t="e">
        <f t="shared" si="1"/>
        <v>#DIV/0!</v>
      </c>
      <c r="AL32" s="110" t="s">
        <v>216</v>
      </c>
    </row>
    <row r="33" spans="1:38" x14ac:dyDescent="0.2">
      <c r="A33" s="182">
        <v>21</v>
      </c>
      <c r="B33" s="231" t="s">
        <v>240</v>
      </c>
      <c r="C33" s="282" t="s">
        <v>78</v>
      </c>
      <c r="D33" s="283">
        <f>4*4</f>
        <v>16</v>
      </c>
      <c r="E33" s="144"/>
      <c r="F33" s="144"/>
      <c r="G33" s="144">
        <f>1*4</f>
        <v>4</v>
      </c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>
        <f>10*6</f>
        <v>60</v>
      </c>
      <c r="V33" s="144"/>
      <c r="W33" s="144"/>
      <c r="X33" s="144">
        <f>5*12</f>
        <v>60</v>
      </c>
      <c r="Y33" s="142"/>
      <c r="Z33" s="144"/>
      <c r="AA33" s="142"/>
      <c r="AB33" s="144"/>
      <c r="AC33" s="144"/>
      <c r="AD33" s="144"/>
      <c r="AE33" s="144"/>
      <c r="AF33" s="144"/>
      <c r="AG33" s="144">
        <f>10</f>
        <v>10</v>
      </c>
      <c r="AH33" s="285"/>
      <c r="AI33" s="293">
        <f t="shared" si="0"/>
        <v>150</v>
      </c>
      <c r="AJ33" s="218">
        <v>36</v>
      </c>
      <c r="AK33" s="210">
        <f t="shared" si="1"/>
        <v>2.25</v>
      </c>
      <c r="AL33" s="110" t="s">
        <v>216</v>
      </c>
    </row>
    <row r="34" spans="1:38" x14ac:dyDescent="0.2">
      <c r="A34" s="182">
        <v>22</v>
      </c>
      <c r="B34" s="231" t="s">
        <v>240</v>
      </c>
      <c r="C34" s="282" t="s">
        <v>79</v>
      </c>
      <c r="D34" s="283">
        <f>4*4</f>
        <v>16</v>
      </c>
      <c r="E34" s="144"/>
      <c r="F34" s="144"/>
      <c r="G34" s="144">
        <f>2*4</f>
        <v>8</v>
      </c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>
        <f>8*6</f>
        <v>48</v>
      </c>
      <c r="V34" s="144"/>
      <c r="W34" s="144"/>
      <c r="X34" s="144">
        <f>5*12</f>
        <v>60</v>
      </c>
      <c r="Y34" s="142"/>
      <c r="Z34" s="144"/>
      <c r="AA34" s="142"/>
      <c r="AB34" s="144"/>
      <c r="AC34" s="142"/>
      <c r="AD34" s="142"/>
      <c r="AE34" s="142"/>
      <c r="AF34" s="142">
        <f>1*6</f>
        <v>6</v>
      </c>
      <c r="AG34" s="142">
        <f>12</f>
        <v>12</v>
      </c>
      <c r="AH34" s="285"/>
      <c r="AI34" s="293">
        <f t="shared" si="0"/>
        <v>150</v>
      </c>
      <c r="AJ34" s="218">
        <v>56</v>
      </c>
      <c r="AK34" s="210">
        <f t="shared" si="1"/>
        <v>3.5</v>
      </c>
      <c r="AL34" s="110" t="s">
        <v>216</v>
      </c>
    </row>
    <row r="35" spans="1:38" x14ac:dyDescent="0.2">
      <c r="A35" s="182">
        <v>23</v>
      </c>
      <c r="B35" s="81" t="s">
        <v>373</v>
      </c>
      <c r="C35" s="282" t="s">
        <v>80</v>
      </c>
      <c r="D35" s="283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2"/>
      <c r="S35" s="144"/>
      <c r="T35" s="144"/>
      <c r="U35" s="144">
        <f>9*6</f>
        <v>54</v>
      </c>
      <c r="V35" s="144"/>
      <c r="W35" s="144">
        <f>2*12</f>
        <v>24</v>
      </c>
      <c r="X35" s="144">
        <f>6*12</f>
        <v>72</v>
      </c>
      <c r="Y35" s="142"/>
      <c r="Z35" s="142"/>
      <c r="AA35" s="142"/>
      <c r="AB35" s="142"/>
      <c r="AC35" s="142"/>
      <c r="AD35" s="142"/>
      <c r="AE35" s="142"/>
      <c r="AF35" s="142"/>
      <c r="AG35" s="142"/>
      <c r="AH35" s="285"/>
      <c r="AI35" s="293">
        <f t="shared" si="0"/>
        <v>150</v>
      </c>
      <c r="AJ35" s="218">
        <v>0</v>
      </c>
      <c r="AK35" s="210" t="e">
        <f t="shared" si="1"/>
        <v>#DIV/0!</v>
      </c>
      <c r="AL35" s="110" t="s">
        <v>216</v>
      </c>
    </row>
    <row r="36" spans="1:38" x14ac:dyDescent="0.2">
      <c r="A36" s="182">
        <v>24</v>
      </c>
      <c r="B36" s="231" t="s">
        <v>270</v>
      </c>
      <c r="C36" s="282" t="s">
        <v>81</v>
      </c>
      <c r="D36" s="283">
        <f>4*4</f>
        <v>16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>
        <f>8*12</f>
        <v>96</v>
      </c>
      <c r="Y36" s="142"/>
      <c r="Z36" s="144"/>
      <c r="AA36" s="144"/>
      <c r="AB36" s="144"/>
      <c r="AC36" s="144"/>
      <c r="AD36" s="144"/>
      <c r="AE36" s="142">
        <f>5*6</f>
        <v>30</v>
      </c>
      <c r="AF36" s="142"/>
      <c r="AG36" s="142">
        <f>8</f>
        <v>8</v>
      </c>
      <c r="AH36" s="285"/>
      <c r="AI36" s="293">
        <f t="shared" si="0"/>
        <v>150</v>
      </c>
      <c r="AJ36" s="218">
        <v>27</v>
      </c>
      <c r="AK36" s="210">
        <f t="shared" si="1"/>
        <v>1.6875</v>
      </c>
      <c r="AL36" s="110" t="s">
        <v>216</v>
      </c>
    </row>
    <row r="37" spans="1:38" x14ac:dyDescent="0.2">
      <c r="A37" s="182">
        <v>25</v>
      </c>
      <c r="B37" s="231" t="s">
        <v>241</v>
      </c>
      <c r="C37" s="282" t="s">
        <v>82</v>
      </c>
      <c r="D37" s="283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>
        <f>9*6</f>
        <v>54</v>
      </c>
      <c r="V37" s="144"/>
      <c r="W37" s="144"/>
      <c r="X37" s="144">
        <f>8*12</f>
        <v>96</v>
      </c>
      <c r="Y37" s="142"/>
      <c r="Z37" s="144"/>
      <c r="AA37" s="142"/>
      <c r="AB37" s="144"/>
      <c r="AC37" s="144"/>
      <c r="AD37" s="144"/>
      <c r="AE37" s="144"/>
      <c r="AF37" s="144"/>
      <c r="AG37" s="144"/>
      <c r="AH37" s="284"/>
      <c r="AI37" s="293">
        <f t="shared" si="0"/>
        <v>150</v>
      </c>
      <c r="AJ37" s="218">
        <v>2</v>
      </c>
      <c r="AK37" s="210" t="e">
        <f t="shared" si="1"/>
        <v>#DIV/0!</v>
      </c>
      <c r="AL37" s="110" t="s">
        <v>216</v>
      </c>
    </row>
    <row r="38" spans="1:38" x14ac:dyDescent="0.2">
      <c r="A38" s="182">
        <v>26</v>
      </c>
      <c r="B38" s="231" t="s">
        <v>241</v>
      </c>
      <c r="C38" s="282" t="s">
        <v>83</v>
      </c>
      <c r="D38" s="283">
        <f>3*4</f>
        <v>12</v>
      </c>
      <c r="E38" s="144"/>
      <c r="F38" s="144"/>
      <c r="G38" s="144">
        <f>2*4</f>
        <v>8</v>
      </c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>
        <f>3*6</f>
        <v>18</v>
      </c>
      <c r="T38" s="144"/>
      <c r="U38" s="144">
        <f>7*6</f>
        <v>42</v>
      </c>
      <c r="V38" s="144"/>
      <c r="W38" s="144"/>
      <c r="X38" s="144">
        <f>5*12</f>
        <v>60</v>
      </c>
      <c r="Y38" s="142"/>
      <c r="Z38" s="144"/>
      <c r="AA38" s="142"/>
      <c r="AB38" s="144"/>
      <c r="AC38" s="144"/>
      <c r="AD38" s="144"/>
      <c r="AE38" s="144"/>
      <c r="AF38" s="144"/>
      <c r="AG38" s="144">
        <f>10</f>
        <v>10</v>
      </c>
      <c r="AH38" s="284"/>
      <c r="AI38" s="293">
        <f t="shared" si="0"/>
        <v>150</v>
      </c>
      <c r="AJ38" s="218">
        <v>21</v>
      </c>
      <c r="AK38" s="210">
        <f t="shared" si="1"/>
        <v>1.75</v>
      </c>
      <c r="AL38" s="110" t="s">
        <v>216</v>
      </c>
    </row>
    <row r="39" spans="1:38" x14ac:dyDescent="0.2">
      <c r="A39" s="182">
        <v>27</v>
      </c>
      <c r="B39" s="231" t="s">
        <v>242</v>
      </c>
      <c r="C39" s="282" t="s">
        <v>84</v>
      </c>
      <c r="D39" s="283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>
        <f>5*6</f>
        <v>30</v>
      </c>
      <c r="T39" s="144"/>
      <c r="U39" s="144"/>
      <c r="V39" s="144"/>
      <c r="W39" s="144"/>
      <c r="X39" s="144">
        <f>10*12</f>
        <v>120</v>
      </c>
      <c r="Y39" s="142"/>
      <c r="Z39" s="144"/>
      <c r="AA39" s="144"/>
      <c r="AB39" s="144"/>
      <c r="AC39" s="144"/>
      <c r="AD39" s="144"/>
      <c r="AE39" s="144"/>
      <c r="AF39" s="144"/>
      <c r="AG39" s="144"/>
      <c r="AH39" s="284"/>
      <c r="AI39" s="293">
        <f t="shared" si="0"/>
        <v>150</v>
      </c>
      <c r="AJ39" s="218">
        <v>0</v>
      </c>
      <c r="AK39" s="210" t="e">
        <f t="shared" si="1"/>
        <v>#DIV/0!</v>
      </c>
      <c r="AL39" s="110" t="s">
        <v>216</v>
      </c>
    </row>
    <row r="40" spans="1:38" ht="14.25" customHeight="1" x14ac:dyDescent="0.2">
      <c r="A40" s="182">
        <v>28</v>
      </c>
      <c r="B40" s="231" t="s">
        <v>242</v>
      </c>
      <c r="C40" s="282" t="s">
        <v>85</v>
      </c>
      <c r="D40" s="283">
        <f>3*4</f>
        <v>12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>
        <f>2*6</f>
        <v>12</v>
      </c>
      <c r="T40" s="144"/>
      <c r="U40" s="144"/>
      <c r="V40" s="144"/>
      <c r="W40" s="144"/>
      <c r="X40" s="144">
        <f>10*12</f>
        <v>120</v>
      </c>
      <c r="Y40" s="142"/>
      <c r="Z40" s="144"/>
      <c r="AA40" s="142"/>
      <c r="AB40" s="144"/>
      <c r="AC40" s="142"/>
      <c r="AD40" s="142"/>
      <c r="AE40" s="142"/>
      <c r="AF40" s="142"/>
      <c r="AG40" s="142">
        <f>6</f>
        <v>6</v>
      </c>
      <c r="AH40" s="285"/>
      <c r="AI40" s="293">
        <f t="shared" si="0"/>
        <v>150</v>
      </c>
      <c r="AJ40" s="218">
        <v>43</v>
      </c>
      <c r="AK40" s="210">
        <f t="shared" si="1"/>
        <v>3.5833333333333335</v>
      </c>
      <c r="AL40" s="110" t="s">
        <v>216</v>
      </c>
    </row>
    <row r="41" spans="1:38" ht="16.5" customHeight="1" x14ac:dyDescent="0.2">
      <c r="A41" s="182">
        <v>29</v>
      </c>
      <c r="B41" s="231" t="s">
        <v>242</v>
      </c>
      <c r="C41" s="282" t="s">
        <v>86</v>
      </c>
      <c r="D41" s="283">
        <f>1*4</f>
        <v>4</v>
      </c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>
        <f>7*12</f>
        <v>84</v>
      </c>
      <c r="X41" s="144">
        <f>5*12</f>
        <v>60</v>
      </c>
      <c r="Y41" s="142"/>
      <c r="Z41" s="144"/>
      <c r="AA41" s="142"/>
      <c r="AB41" s="144"/>
      <c r="AC41" s="144"/>
      <c r="AD41" s="142"/>
      <c r="AE41" s="142"/>
      <c r="AF41" s="142"/>
      <c r="AG41" s="142">
        <f>2</f>
        <v>2</v>
      </c>
      <c r="AH41" s="285"/>
      <c r="AI41" s="293">
        <f t="shared" si="0"/>
        <v>150</v>
      </c>
      <c r="AJ41" s="218">
        <v>7</v>
      </c>
      <c r="AK41" s="210">
        <f t="shared" si="1"/>
        <v>1.75</v>
      </c>
      <c r="AL41" s="110" t="s">
        <v>216</v>
      </c>
    </row>
    <row r="42" spans="1:38" ht="16.5" customHeight="1" x14ac:dyDescent="0.2">
      <c r="A42" s="182">
        <v>30</v>
      </c>
      <c r="B42" s="231" t="s">
        <v>242</v>
      </c>
      <c r="C42" s="282" t="s">
        <v>281</v>
      </c>
      <c r="D42" s="283">
        <f>5*4</f>
        <v>20</v>
      </c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>
        <f>2*6</f>
        <v>12</v>
      </c>
      <c r="T42" s="144"/>
      <c r="U42" s="144"/>
      <c r="V42" s="144"/>
      <c r="W42" s="144">
        <f>6*12</f>
        <v>72</v>
      </c>
      <c r="X42" s="144">
        <f>3*12</f>
        <v>36</v>
      </c>
      <c r="Y42" s="142"/>
      <c r="Z42" s="144"/>
      <c r="AA42" s="142"/>
      <c r="AB42" s="144"/>
      <c r="AC42" s="144"/>
      <c r="AD42" s="142"/>
      <c r="AE42" s="142"/>
      <c r="AF42" s="142"/>
      <c r="AG42" s="142">
        <f>10</f>
        <v>10</v>
      </c>
      <c r="AH42" s="285"/>
      <c r="AI42" s="293">
        <f t="shared" si="0"/>
        <v>150</v>
      </c>
      <c r="AJ42" s="218">
        <v>42</v>
      </c>
      <c r="AK42" s="210">
        <f t="shared" si="1"/>
        <v>2.1</v>
      </c>
      <c r="AL42" s="110" t="s">
        <v>216</v>
      </c>
    </row>
    <row r="43" spans="1:38" x14ac:dyDescent="0.2">
      <c r="A43" s="182">
        <v>31</v>
      </c>
      <c r="B43" s="231" t="s">
        <v>419</v>
      </c>
      <c r="C43" s="282" t="s">
        <v>189</v>
      </c>
      <c r="D43" s="283">
        <f>6*4</f>
        <v>24</v>
      </c>
      <c r="E43" s="144"/>
      <c r="F43" s="144"/>
      <c r="G43" s="144">
        <f>2*4</f>
        <v>8</v>
      </c>
      <c r="H43" s="144"/>
      <c r="I43" s="144"/>
      <c r="J43" s="144"/>
      <c r="K43" s="144"/>
      <c r="L43" s="144">
        <f>11*4</f>
        <v>44</v>
      </c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2"/>
      <c r="Z43" s="144"/>
      <c r="AA43" s="142"/>
      <c r="AB43" s="144"/>
      <c r="AC43" s="142"/>
      <c r="AD43" s="142"/>
      <c r="AE43" s="142">
        <f>5*6</f>
        <v>30</v>
      </c>
      <c r="AF43" s="142"/>
      <c r="AG43" s="142">
        <f>44</f>
        <v>44</v>
      </c>
      <c r="AH43" s="285"/>
      <c r="AI43" s="293">
        <f t="shared" si="0"/>
        <v>150</v>
      </c>
      <c r="AJ43" s="218">
        <v>44</v>
      </c>
      <c r="AK43" s="210">
        <f t="shared" si="1"/>
        <v>1.8333333333333333</v>
      </c>
      <c r="AL43" s="110" t="s">
        <v>216</v>
      </c>
    </row>
    <row r="44" spans="1:38" x14ac:dyDescent="0.2">
      <c r="A44" s="182">
        <v>32</v>
      </c>
      <c r="B44" s="231" t="s">
        <v>240</v>
      </c>
      <c r="C44" s="282" t="s">
        <v>235</v>
      </c>
      <c r="D44" s="283">
        <f>3*4</f>
        <v>12</v>
      </c>
      <c r="E44" s="144"/>
      <c r="F44" s="144"/>
      <c r="G44" s="144"/>
      <c r="H44" s="144"/>
      <c r="I44" s="144"/>
      <c r="J44" s="144">
        <f>2*4</f>
        <v>8</v>
      </c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>
        <f>6*12</f>
        <v>72</v>
      </c>
      <c r="X44" s="144">
        <f>4*12</f>
        <v>48</v>
      </c>
      <c r="Y44" s="142"/>
      <c r="Z44" s="144"/>
      <c r="AA44" s="142"/>
      <c r="AB44" s="144"/>
      <c r="AC44" s="144"/>
      <c r="AD44" s="144"/>
      <c r="AE44" s="144"/>
      <c r="AF44" s="144"/>
      <c r="AG44" s="144">
        <f>10</f>
        <v>10</v>
      </c>
      <c r="AH44" s="284"/>
      <c r="AI44" s="293">
        <f t="shared" si="0"/>
        <v>150</v>
      </c>
      <c r="AJ44" s="218">
        <v>62</v>
      </c>
      <c r="AK44" s="210">
        <f t="shared" si="1"/>
        <v>5.166666666666667</v>
      </c>
      <c r="AL44" s="110" t="s">
        <v>216</v>
      </c>
    </row>
    <row r="45" spans="1:38" x14ac:dyDescent="0.2">
      <c r="A45" s="182">
        <v>33</v>
      </c>
      <c r="B45" s="231" t="s">
        <v>243</v>
      </c>
      <c r="C45" s="282" t="s">
        <v>87</v>
      </c>
      <c r="D45" s="283">
        <f>5*4</f>
        <v>20</v>
      </c>
      <c r="E45" s="144"/>
      <c r="F45" s="144"/>
      <c r="G45" s="144"/>
      <c r="H45" s="144"/>
      <c r="I45" s="144"/>
      <c r="J45" s="144"/>
      <c r="K45" s="144"/>
      <c r="L45" s="144">
        <f>4*4</f>
        <v>16</v>
      </c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>
        <f>8*12</f>
        <v>96</v>
      </c>
      <c r="Y45" s="142"/>
      <c r="Z45" s="144"/>
      <c r="AA45" s="142"/>
      <c r="AB45" s="144"/>
      <c r="AC45" s="144"/>
      <c r="AD45" s="144"/>
      <c r="AE45" s="144"/>
      <c r="AF45" s="144"/>
      <c r="AG45" s="144">
        <f>18</f>
        <v>18</v>
      </c>
      <c r="AH45" s="284"/>
      <c r="AI45" s="293">
        <f t="shared" si="0"/>
        <v>150</v>
      </c>
      <c r="AJ45" s="218">
        <v>33</v>
      </c>
      <c r="AK45" s="210">
        <f t="shared" si="1"/>
        <v>1.65</v>
      </c>
      <c r="AL45" s="110" t="s">
        <v>216</v>
      </c>
    </row>
    <row r="46" spans="1:38" x14ac:dyDescent="0.2">
      <c r="A46" s="182">
        <v>34</v>
      </c>
      <c r="B46" s="63" t="s">
        <v>244</v>
      </c>
      <c r="C46" s="282" t="s">
        <v>88</v>
      </c>
      <c r="D46" s="283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2"/>
      <c r="Z46" s="144"/>
      <c r="AA46" s="142"/>
      <c r="AB46" s="144"/>
      <c r="AC46" s="425" t="s">
        <v>291</v>
      </c>
      <c r="AD46" s="425"/>
      <c r="AE46" s="425"/>
      <c r="AF46" s="425"/>
      <c r="AG46" s="425"/>
      <c r="AH46" s="426"/>
      <c r="AI46" s="293">
        <f t="shared" si="0"/>
        <v>0</v>
      </c>
      <c r="AJ46" s="218">
        <v>0</v>
      </c>
      <c r="AK46" s="210" t="e">
        <f t="shared" si="1"/>
        <v>#DIV/0!</v>
      </c>
      <c r="AL46" s="110" t="s">
        <v>216</v>
      </c>
    </row>
    <row r="47" spans="1:38" x14ac:dyDescent="0.2">
      <c r="A47" s="182">
        <v>35</v>
      </c>
      <c r="B47" s="231" t="s">
        <v>245</v>
      </c>
      <c r="C47" s="282" t="s">
        <v>89</v>
      </c>
      <c r="D47" s="283">
        <f>13*4</f>
        <v>52</v>
      </c>
      <c r="E47" s="144"/>
      <c r="F47" s="144"/>
      <c r="G47" s="144"/>
      <c r="H47" s="144"/>
      <c r="I47" s="144"/>
      <c r="J47" s="144"/>
      <c r="K47" s="144"/>
      <c r="L47" s="144">
        <f>4*4</f>
        <v>16</v>
      </c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>
        <f>4*12</f>
        <v>48</v>
      </c>
      <c r="Y47" s="142"/>
      <c r="Z47" s="144"/>
      <c r="AA47" s="144"/>
      <c r="AB47" s="144"/>
      <c r="AC47" s="144"/>
      <c r="AD47" s="144"/>
      <c r="AE47" s="144"/>
      <c r="AF47" s="142"/>
      <c r="AG47" s="142">
        <f>34</f>
        <v>34</v>
      </c>
      <c r="AH47" s="285"/>
      <c r="AI47" s="293">
        <f t="shared" si="0"/>
        <v>150</v>
      </c>
      <c r="AJ47" s="218">
        <v>11</v>
      </c>
      <c r="AK47" s="210">
        <f t="shared" si="1"/>
        <v>0.21153846153846154</v>
      </c>
      <c r="AL47" s="110" t="s">
        <v>216</v>
      </c>
    </row>
    <row r="48" spans="1:38" x14ac:dyDescent="0.2">
      <c r="A48" s="182">
        <v>36</v>
      </c>
      <c r="B48" s="231" t="s">
        <v>246</v>
      </c>
      <c r="C48" s="282" t="s">
        <v>388</v>
      </c>
      <c r="D48" s="283">
        <f>4*4</f>
        <v>16</v>
      </c>
      <c r="E48" s="144"/>
      <c r="F48" s="144"/>
      <c r="G48" s="144">
        <f>4*4</f>
        <v>16</v>
      </c>
      <c r="H48" s="144"/>
      <c r="I48" s="144"/>
      <c r="J48" s="144"/>
      <c r="K48" s="144"/>
      <c r="L48" s="144">
        <f>1*4</f>
        <v>4</v>
      </c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>
        <f>8*12</f>
        <v>96</v>
      </c>
      <c r="Y48" s="142"/>
      <c r="Z48" s="142"/>
      <c r="AA48" s="142"/>
      <c r="AB48" s="142"/>
      <c r="AC48" s="142"/>
      <c r="AD48" s="142"/>
      <c r="AE48" s="142"/>
      <c r="AF48" s="142"/>
      <c r="AG48" s="142">
        <f>18</f>
        <v>18</v>
      </c>
      <c r="AH48" s="285"/>
      <c r="AI48" s="293">
        <f t="shared" si="0"/>
        <v>150</v>
      </c>
      <c r="AJ48" s="218">
        <v>103</v>
      </c>
      <c r="AK48" s="210">
        <f t="shared" si="1"/>
        <v>6.4375</v>
      </c>
      <c r="AL48" s="110" t="s">
        <v>216</v>
      </c>
    </row>
    <row r="49" spans="1:38" x14ac:dyDescent="0.2">
      <c r="A49" s="182">
        <v>37</v>
      </c>
      <c r="B49" s="231" t="s">
        <v>257</v>
      </c>
      <c r="C49" s="282" t="s">
        <v>91</v>
      </c>
      <c r="D49" s="283">
        <f>24*4</f>
        <v>96</v>
      </c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2"/>
      <c r="Z49" s="144"/>
      <c r="AA49" s="142"/>
      <c r="AB49" s="144"/>
      <c r="AC49" s="144"/>
      <c r="AD49" s="144"/>
      <c r="AE49" s="144"/>
      <c r="AF49" s="144"/>
      <c r="AG49" s="144">
        <f>50</f>
        <v>50</v>
      </c>
      <c r="AH49" s="284">
        <f>1*6</f>
        <v>6</v>
      </c>
      <c r="AI49" s="293">
        <f t="shared" si="0"/>
        <v>152</v>
      </c>
      <c r="AJ49" s="218">
        <v>90</v>
      </c>
      <c r="AK49" s="210">
        <f t="shared" si="1"/>
        <v>0.9375</v>
      </c>
      <c r="AL49" s="110" t="s">
        <v>216</v>
      </c>
    </row>
    <row r="50" spans="1:38" x14ac:dyDescent="0.2">
      <c r="A50" s="182">
        <v>38</v>
      </c>
      <c r="B50" s="231" t="s">
        <v>284</v>
      </c>
      <c r="C50" s="282" t="s">
        <v>92</v>
      </c>
      <c r="D50" s="283">
        <f>3*4</f>
        <v>12</v>
      </c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>
        <f>6*6</f>
        <v>36</v>
      </c>
      <c r="T50" s="144"/>
      <c r="U50" s="144"/>
      <c r="V50" s="144"/>
      <c r="W50" s="144">
        <f>5*12</f>
        <v>60</v>
      </c>
      <c r="X50" s="144">
        <f>3*12</f>
        <v>36</v>
      </c>
      <c r="Y50" s="142"/>
      <c r="Z50" s="144"/>
      <c r="AA50" s="142"/>
      <c r="AB50" s="144"/>
      <c r="AC50" s="142"/>
      <c r="AD50" s="142"/>
      <c r="AE50" s="142"/>
      <c r="AF50" s="142"/>
      <c r="AG50" s="142">
        <f>6</f>
        <v>6</v>
      </c>
      <c r="AH50" s="285"/>
      <c r="AI50" s="293">
        <f t="shared" si="0"/>
        <v>150</v>
      </c>
      <c r="AJ50" s="218">
        <v>8</v>
      </c>
      <c r="AK50" s="210">
        <f t="shared" si="1"/>
        <v>0.66666666666666663</v>
      </c>
      <c r="AL50" s="110" t="s">
        <v>216</v>
      </c>
    </row>
    <row r="51" spans="1:38" x14ac:dyDescent="0.2">
      <c r="A51" s="182">
        <v>39</v>
      </c>
      <c r="B51" s="231" t="s">
        <v>284</v>
      </c>
      <c r="C51" s="282" t="s">
        <v>190</v>
      </c>
      <c r="D51" s="283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>
        <f>9*6</f>
        <v>54</v>
      </c>
      <c r="T51" s="144"/>
      <c r="U51" s="144"/>
      <c r="V51" s="144"/>
      <c r="W51" s="144">
        <f>2*12</f>
        <v>24</v>
      </c>
      <c r="X51" s="144">
        <f>6*12</f>
        <v>72</v>
      </c>
      <c r="Y51" s="142"/>
      <c r="Z51" s="144"/>
      <c r="AA51" s="142"/>
      <c r="AB51" s="144"/>
      <c r="AC51" s="142"/>
      <c r="AD51" s="142"/>
      <c r="AE51" s="142"/>
      <c r="AF51" s="144"/>
      <c r="AG51" s="144"/>
      <c r="AH51" s="284"/>
      <c r="AI51" s="293">
        <f t="shared" si="0"/>
        <v>150</v>
      </c>
      <c r="AJ51" s="218"/>
      <c r="AK51" s="210" t="e">
        <f t="shared" si="1"/>
        <v>#DIV/0!</v>
      </c>
      <c r="AL51" s="110" t="s">
        <v>216</v>
      </c>
    </row>
    <row r="52" spans="1:38" x14ac:dyDescent="0.2">
      <c r="A52" s="182">
        <v>40</v>
      </c>
      <c r="B52" s="231" t="s">
        <v>248</v>
      </c>
      <c r="C52" s="282" t="s">
        <v>176</v>
      </c>
      <c r="D52" s="283">
        <f>1*4</f>
        <v>4</v>
      </c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>
        <f>6*6</f>
        <v>36</v>
      </c>
      <c r="S52" s="144"/>
      <c r="T52" s="144">
        <f>1*6</f>
        <v>6</v>
      </c>
      <c r="U52" s="144"/>
      <c r="V52" s="144"/>
      <c r="W52" s="144"/>
      <c r="X52" s="144">
        <f>8*12</f>
        <v>96</v>
      </c>
      <c r="Y52" s="142"/>
      <c r="Z52" s="144"/>
      <c r="AA52" s="142"/>
      <c r="AB52" s="144"/>
      <c r="AC52" s="142"/>
      <c r="AD52" s="142"/>
      <c r="AE52" s="142"/>
      <c r="AF52" s="142">
        <f>1*6</f>
        <v>6</v>
      </c>
      <c r="AG52" s="142">
        <f>2</f>
        <v>2</v>
      </c>
      <c r="AH52" s="285"/>
      <c r="AI52" s="293">
        <f t="shared" si="0"/>
        <v>150</v>
      </c>
      <c r="AJ52" s="218">
        <v>75</v>
      </c>
      <c r="AK52" s="210">
        <f t="shared" si="1"/>
        <v>18.75</v>
      </c>
      <c r="AL52" s="110" t="s">
        <v>216</v>
      </c>
    </row>
    <row r="53" spans="1:38" x14ac:dyDescent="0.2">
      <c r="A53" s="182">
        <v>41</v>
      </c>
      <c r="B53" s="231" t="s">
        <v>248</v>
      </c>
      <c r="C53" s="282" t="s">
        <v>93</v>
      </c>
      <c r="D53" s="283">
        <f>1*4</f>
        <v>4</v>
      </c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>
        <f>7*6</f>
        <v>42</v>
      </c>
      <c r="S53" s="144"/>
      <c r="T53" s="144">
        <f>1*6</f>
        <v>6</v>
      </c>
      <c r="U53" s="144"/>
      <c r="V53" s="144"/>
      <c r="W53" s="144"/>
      <c r="X53" s="144">
        <f>8*12</f>
        <v>96</v>
      </c>
      <c r="Y53" s="142"/>
      <c r="Z53" s="144"/>
      <c r="AA53" s="142"/>
      <c r="AB53" s="144"/>
      <c r="AC53" s="142"/>
      <c r="AD53" s="142"/>
      <c r="AE53" s="142"/>
      <c r="AF53" s="142"/>
      <c r="AG53" s="142">
        <f>2</f>
        <v>2</v>
      </c>
      <c r="AH53" s="285"/>
      <c r="AI53" s="293">
        <f t="shared" si="0"/>
        <v>150</v>
      </c>
      <c r="AJ53" s="218">
        <v>61</v>
      </c>
      <c r="AK53" s="210">
        <f t="shared" si="1"/>
        <v>15.25</v>
      </c>
      <c r="AL53" s="110" t="s">
        <v>216</v>
      </c>
    </row>
    <row r="54" spans="1:38" x14ac:dyDescent="0.2">
      <c r="A54" s="182">
        <v>42</v>
      </c>
      <c r="B54" s="231" t="s">
        <v>249</v>
      </c>
      <c r="C54" s="282" t="s">
        <v>94</v>
      </c>
      <c r="D54" s="283">
        <f>12*4</f>
        <v>48</v>
      </c>
      <c r="E54" s="144"/>
      <c r="F54" s="144"/>
      <c r="G54" s="144">
        <f>4*4</f>
        <v>16</v>
      </c>
      <c r="H54" s="144"/>
      <c r="I54" s="144"/>
      <c r="J54" s="144"/>
      <c r="K54" s="144"/>
      <c r="L54" s="144">
        <f>4*4</f>
        <v>16</v>
      </c>
      <c r="M54" s="144"/>
      <c r="N54" s="144"/>
      <c r="O54" s="144"/>
      <c r="P54" s="144"/>
      <c r="Q54" s="144"/>
      <c r="R54" s="144"/>
      <c r="S54" s="144"/>
      <c r="T54" s="144">
        <f>4*6</f>
        <v>24</v>
      </c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>
        <f>28</f>
        <v>28</v>
      </c>
      <c r="AH54" s="284">
        <f>1*6</f>
        <v>6</v>
      </c>
      <c r="AI54" s="293">
        <f t="shared" si="0"/>
        <v>138</v>
      </c>
      <c r="AJ54" s="218">
        <v>224</v>
      </c>
      <c r="AK54" s="210">
        <f t="shared" si="1"/>
        <v>4.666666666666667</v>
      </c>
      <c r="AL54" s="110" t="s">
        <v>216</v>
      </c>
    </row>
    <row r="55" spans="1:38" x14ac:dyDescent="0.2">
      <c r="A55" s="182">
        <v>43</v>
      </c>
      <c r="B55" s="231" t="s">
        <v>258</v>
      </c>
      <c r="C55" s="282" t="s">
        <v>95</v>
      </c>
      <c r="D55" s="283">
        <f>10*4</f>
        <v>40</v>
      </c>
      <c r="E55" s="144"/>
      <c r="F55" s="144"/>
      <c r="G55" s="144"/>
      <c r="H55" s="144"/>
      <c r="I55" s="144"/>
      <c r="J55" s="144"/>
      <c r="K55" s="144"/>
      <c r="L55" s="144">
        <f>4*4</f>
        <v>16</v>
      </c>
      <c r="M55" s="144"/>
      <c r="N55" s="144"/>
      <c r="O55" s="144"/>
      <c r="P55" s="144"/>
      <c r="Q55" s="144"/>
      <c r="R55" s="144"/>
      <c r="S55" s="144">
        <f>7*6</f>
        <v>42</v>
      </c>
      <c r="T55" s="144">
        <f>3*6</f>
        <v>18</v>
      </c>
      <c r="U55" s="144"/>
      <c r="V55" s="144"/>
      <c r="W55" s="144"/>
      <c r="X55" s="144"/>
      <c r="Y55" s="142"/>
      <c r="Z55" s="144"/>
      <c r="AA55" s="142"/>
      <c r="AB55" s="142"/>
      <c r="AC55" s="142"/>
      <c r="AD55" s="142"/>
      <c r="AE55" s="142"/>
      <c r="AF55" s="142"/>
      <c r="AG55" s="142">
        <f>28</f>
        <v>28</v>
      </c>
      <c r="AH55" s="285">
        <f>1*6</f>
        <v>6</v>
      </c>
      <c r="AI55" s="293">
        <f t="shared" si="0"/>
        <v>150</v>
      </c>
      <c r="AJ55" s="218">
        <v>119</v>
      </c>
      <c r="AK55" s="210">
        <f t="shared" si="1"/>
        <v>2.9750000000000001</v>
      </c>
      <c r="AL55" s="110" t="s">
        <v>216</v>
      </c>
    </row>
    <row r="56" spans="1:38" x14ac:dyDescent="0.2">
      <c r="A56" s="182">
        <v>44</v>
      </c>
      <c r="B56" s="231" t="s">
        <v>258</v>
      </c>
      <c r="C56" s="282" t="s">
        <v>96</v>
      </c>
      <c r="D56" s="283">
        <f>9*4</f>
        <v>36</v>
      </c>
      <c r="E56" s="144"/>
      <c r="F56" s="144"/>
      <c r="G56" s="144"/>
      <c r="H56" s="144"/>
      <c r="I56" s="144"/>
      <c r="J56" s="144"/>
      <c r="K56" s="144"/>
      <c r="L56" s="144">
        <f>5*4</f>
        <v>20</v>
      </c>
      <c r="M56" s="144"/>
      <c r="N56" s="144"/>
      <c r="O56" s="144"/>
      <c r="P56" s="144"/>
      <c r="Q56" s="144"/>
      <c r="R56" s="144"/>
      <c r="S56" s="144">
        <f>4*6</f>
        <v>24</v>
      </c>
      <c r="T56" s="144">
        <f>6*6</f>
        <v>36</v>
      </c>
      <c r="U56" s="144"/>
      <c r="V56" s="144"/>
      <c r="W56" s="144"/>
      <c r="X56" s="144"/>
      <c r="Y56" s="142"/>
      <c r="Z56" s="144"/>
      <c r="AA56" s="142"/>
      <c r="AB56" s="142"/>
      <c r="AC56" s="142"/>
      <c r="AD56" s="142"/>
      <c r="AE56" s="142"/>
      <c r="AF56" s="142"/>
      <c r="AG56" s="142">
        <f>28</f>
        <v>28</v>
      </c>
      <c r="AH56" s="285">
        <f>1*6</f>
        <v>6</v>
      </c>
      <c r="AI56" s="293">
        <f t="shared" si="0"/>
        <v>150</v>
      </c>
      <c r="AJ56" s="218">
        <v>159</v>
      </c>
      <c r="AK56" s="210">
        <f t="shared" si="1"/>
        <v>4.416666666666667</v>
      </c>
      <c r="AL56" s="110" t="s">
        <v>216</v>
      </c>
    </row>
    <row r="57" spans="1:38" x14ac:dyDescent="0.2">
      <c r="A57" s="182">
        <v>45</v>
      </c>
      <c r="B57" s="231" t="s">
        <v>295</v>
      </c>
      <c r="C57" s="282" t="s">
        <v>97</v>
      </c>
      <c r="D57" s="283">
        <f>8*4</f>
        <v>32</v>
      </c>
      <c r="E57" s="144"/>
      <c r="F57" s="144"/>
      <c r="G57" s="144"/>
      <c r="H57" s="144"/>
      <c r="I57" s="144"/>
      <c r="J57" s="144"/>
      <c r="K57" s="144"/>
      <c r="L57" s="144">
        <f>12*4</f>
        <v>48</v>
      </c>
      <c r="M57" s="144"/>
      <c r="N57" s="144"/>
      <c r="O57" s="144"/>
      <c r="P57" s="144"/>
      <c r="Q57" s="144"/>
      <c r="R57" s="144"/>
      <c r="S57" s="144"/>
      <c r="T57" s="144">
        <f>4*6</f>
        <v>24</v>
      </c>
      <c r="U57" s="144"/>
      <c r="V57" s="144"/>
      <c r="W57" s="144"/>
      <c r="X57" s="144"/>
      <c r="Y57" s="142"/>
      <c r="Z57" s="144"/>
      <c r="AA57" s="144"/>
      <c r="AB57" s="144"/>
      <c r="AC57" s="144"/>
      <c r="AD57" s="144"/>
      <c r="AE57" s="144"/>
      <c r="AF57" s="144"/>
      <c r="AG57" s="144">
        <f>40</f>
        <v>40</v>
      </c>
      <c r="AH57" s="284">
        <f>1*6</f>
        <v>6</v>
      </c>
      <c r="AI57" s="293">
        <f t="shared" si="0"/>
        <v>150</v>
      </c>
      <c r="AJ57" s="218">
        <v>177</v>
      </c>
      <c r="AK57" s="210">
        <f t="shared" si="1"/>
        <v>5.53125</v>
      </c>
      <c r="AL57" s="110" t="s">
        <v>216</v>
      </c>
    </row>
    <row r="58" spans="1:38" x14ac:dyDescent="0.2">
      <c r="A58" s="182">
        <v>46</v>
      </c>
      <c r="B58" s="231" t="s">
        <v>240</v>
      </c>
      <c r="C58" s="282" t="s">
        <v>177</v>
      </c>
      <c r="D58" s="283">
        <f>5*4</f>
        <v>20</v>
      </c>
      <c r="E58" s="144"/>
      <c r="F58" s="144"/>
      <c r="G58" s="144">
        <f>4*4</f>
        <v>16</v>
      </c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>
        <f>8*12</f>
        <v>96</v>
      </c>
      <c r="Y58" s="142"/>
      <c r="Z58" s="144"/>
      <c r="AA58" s="142"/>
      <c r="AB58" s="144"/>
      <c r="AC58" s="144"/>
      <c r="AD58" s="144"/>
      <c r="AE58" s="144"/>
      <c r="AF58" s="144"/>
      <c r="AG58" s="144">
        <f>18</f>
        <v>18</v>
      </c>
      <c r="AH58" s="285"/>
      <c r="AI58" s="293">
        <f t="shared" si="0"/>
        <v>150</v>
      </c>
      <c r="AJ58" s="218">
        <v>26</v>
      </c>
      <c r="AK58" s="210">
        <f t="shared" si="1"/>
        <v>1.3</v>
      </c>
      <c r="AL58" s="110" t="s">
        <v>216</v>
      </c>
    </row>
    <row r="59" spans="1:38" x14ac:dyDescent="0.2">
      <c r="A59" s="182">
        <v>47</v>
      </c>
      <c r="B59" s="231" t="s">
        <v>240</v>
      </c>
      <c r="C59" s="282" t="s">
        <v>186</v>
      </c>
      <c r="D59" s="283">
        <f>5*4</f>
        <v>20</v>
      </c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>
        <f>2*2</f>
        <v>4</v>
      </c>
      <c r="S59" s="144">
        <f>2*4</f>
        <v>8</v>
      </c>
      <c r="T59" s="144"/>
      <c r="U59" s="144">
        <f>2*6</f>
        <v>12</v>
      </c>
      <c r="V59" s="144"/>
      <c r="W59" s="144"/>
      <c r="X59" s="144">
        <f>8*12</f>
        <v>96</v>
      </c>
      <c r="Y59" s="142"/>
      <c r="Z59" s="144"/>
      <c r="AA59" s="142"/>
      <c r="AB59" s="144"/>
      <c r="AC59" s="142"/>
      <c r="AD59" s="142"/>
      <c r="AE59" s="142"/>
      <c r="AF59" s="142"/>
      <c r="AG59" s="142">
        <f>10</f>
        <v>10</v>
      </c>
      <c r="AH59" s="285"/>
      <c r="AI59" s="293">
        <f t="shared" si="0"/>
        <v>150</v>
      </c>
      <c r="AJ59" s="218">
        <v>47</v>
      </c>
      <c r="AK59" s="210">
        <f t="shared" si="1"/>
        <v>2.35</v>
      </c>
      <c r="AL59" s="110" t="s">
        <v>216</v>
      </c>
    </row>
    <row r="60" spans="1:38" x14ac:dyDescent="0.2">
      <c r="A60" s="182">
        <v>48</v>
      </c>
      <c r="B60" s="231" t="s">
        <v>241</v>
      </c>
      <c r="C60" s="282" t="s">
        <v>152</v>
      </c>
      <c r="D60" s="283">
        <f>9*4</f>
        <v>36</v>
      </c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>
        <f>6*12</f>
        <v>72</v>
      </c>
      <c r="X60" s="144">
        <f>2*12</f>
        <v>24</v>
      </c>
      <c r="Y60" s="142"/>
      <c r="Z60" s="144"/>
      <c r="AA60" s="142"/>
      <c r="AB60" s="144"/>
      <c r="AC60" s="144"/>
      <c r="AD60" s="144"/>
      <c r="AE60" s="144"/>
      <c r="AF60" s="144"/>
      <c r="AG60" s="144">
        <f>18</f>
        <v>18</v>
      </c>
      <c r="AH60" s="284"/>
      <c r="AI60" s="293">
        <f t="shared" si="0"/>
        <v>150</v>
      </c>
      <c r="AJ60" s="218">
        <v>38</v>
      </c>
      <c r="AK60" s="210">
        <f t="shared" si="1"/>
        <v>1.0555555555555556</v>
      </c>
      <c r="AL60" s="110" t="s">
        <v>216</v>
      </c>
    </row>
    <row r="61" spans="1:38" x14ac:dyDescent="0.2">
      <c r="A61" s="182">
        <v>49</v>
      </c>
      <c r="B61" s="231" t="s">
        <v>250</v>
      </c>
      <c r="C61" s="282" t="s">
        <v>98</v>
      </c>
      <c r="D61" s="283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>
        <f>9*6</f>
        <v>54</v>
      </c>
      <c r="V61" s="144"/>
      <c r="W61" s="144">
        <f>2*12</f>
        <v>24</v>
      </c>
      <c r="X61" s="144">
        <f>6*12</f>
        <v>72</v>
      </c>
      <c r="Y61" s="142"/>
      <c r="Z61" s="144"/>
      <c r="AA61" s="142"/>
      <c r="AB61" s="144"/>
      <c r="AC61" s="144"/>
      <c r="AD61" s="144"/>
      <c r="AE61" s="144"/>
      <c r="AF61" s="144"/>
      <c r="AG61" s="144"/>
      <c r="AH61" s="284"/>
      <c r="AI61" s="293">
        <f t="shared" si="0"/>
        <v>150</v>
      </c>
      <c r="AJ61" s="218">
        <v>117</v>
      </c>
      <c r="AK61" s="210" t="e">
        <f t="shared" si="1"/>
        <v>#DIV/0!</v>
      </c>
      <c r="AL61" s="110" t="s">
        <v>216</v>
      </c>
    </row>
    <row r="62" spans="1:38" x14ac:dyDescent="0.2">
      <c r="A62" s="182">
        <v>50</v>
      </c>
      <c r="B62" s="231" t="s">
        <v>250</v>
      </c>
      <c r="C62" s="282" t="s">
        <v>99</v>
      </c>
      <c r="D62" s="283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>
        <f>2*6</f>
        <v>12</v>
      </c>
      <c r="V62" s="144"/>
      <c r="W62" s="144">
        <f>4*12</f>
        <v>48</v>
      </c>
      <c r="X62" s="144">
        <f>3*12</f>
        <v>36</v>
      </c>
      <c r="Y62" s="142"/>
      <c r="Z62" s="144"/>
      <c r="AA62" s="142"/>
      <c r="AB62" s="144"/>
      <c r="AC62" s="425" t="s">
        <v>463</v>
      </c>
      <c r="AD62" s="425"/>
      <c r="AE62" s="425"/>
      <c r="AF62" s="425"/>
      <c r="AG62" s="425"/>
      <c r="AH62" s="426"/>
      <c r="AI62" s="293">
        <f t="shared" si="0"/>
        <v>96</v>
      </c>
      <c r="AJ62" s="218">
        <v>210</v>
      </c>
      <c r="AK62" s="210" t="e">
        <f t="shared" si="1"/>
        <v>#DIV/0!</v>
      </c>
      <c r="AL62" s="110" t="s">
        <v>216</v>
      </c>
    </row>
    <row r="63" spans="1:38" x14ac:dyDescent="0.2">
      <c r="A63" s="182">
        <v>51</v>
      </c>
      <c r="B63" s="231" t="s">
        <v>250</v>
      </c>
      <c r="C63" s="282" t="s">
        <v>231</v>
      </c>
      <c r="D63" s="283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>
        <f>7*6</f>
        <v>42</v>
      </c>
      <c r="V63" s="144"/>
      <c r="W63" s="144">
        <f>2*12</f>
        <v>24</v>
      </c>
      <c r="X63" s="144">
        <f>2*12</f>
        <v>24</v>
      </c>
      <c r="Y63" s="142"/>
      <c r="Z63" s="144"/>
      <c r="AA63" s="142"/>
      <c r="AB63" s="144"/>
      <c r="AC63" s="425" t="s">
        <v>464</v>
      </c>
      <c r="AD63" s="425"/>
      <c r="AE63" s="425"/>
      <c r="AF63" s="425"/>
      <c r="AG63" s="425"/>
      <c r="AH63" s="426"/>
      <c r="AI63" s="293">
        <f t="shared" si="0"/>
        <v>90</v>
      </c>
      <c r="AJ63" s="218">
        <v>143</v>
      </c>
      <c r="AK63" s="210" t="e">
        <f t="shared" si="1"/>
        <v>#DIV/0!</v>
      </c>
      <c r="AL63" s="110" t="s">
        <v>216</v>
      </c>
    </row>
    <row r="64" spans="1:38" x14ac:dyDescent="0.2">
      <c r="A64" s="182">
        <v>52</v>
      </c>
      <c r="B64" s="81" t="s">
        <v>372</v>
      </c>
      <c r="C64" s="282" t="s">
        <v>153</v>
      </c>
      <c r="D64" s="283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>
        <f>1*6</f>
        <v>6</v>
      </c>
      <c r="T64" s="144"/>
      <c r="U64" s="144">
        <f>6*6</f>
        <v>36</v>
      </c>
      <c r="V64" s="144"/>
      <c r="W64" s="144">
        <f>2*12</f>
        <v>24</v>
      </c>
      <c r="X64" s="144">
        <f>7*12</f>
        <v>84</v>
      </c>
      <c r="Y64" s="142"/>
      <c r="Z64" s="144"/>
      <c r="AA64" s="142"/>
      <c r="AB64" s="144"/>
      <c r="AC64" s="142"/>
      <c r="AD64" s="142"/>
      <c r="AE64" s="142"/>
      <c r="AF64" s="142"/>
      <c r="AG64" s="142"/>
      <c r="AH64" s="285"/>
      <c r="AI64" s="293">
        <f t="shared" si="0"/>
        <v>150</v>
      </c>
      <c r="AJ64" s="218">
        <v>0</v>
      </c>
      <c r="AK64" s="210" t="e">
        <f t="shared" si="1"/>
        <v>#DIV/0!</v>
      </c>
      <c r="AL64" s="110" t="s">
        <v>216</v>
      </c>
    </row>
    <row r="65" spans="1:38" x14ac:dyDescent="0.2">
      <c r="A65" s="182">
        <v>53</v>
      </c>
      <c r="B65" s="81" t="s">
        <v>372</v>
      </c>
      <c r="C65" s="282" t="s">
        <v>185</v>
      </c>
      <c r="D65" s="283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>
        <f>9*6</f>
        <v>54</v>
      </c>
      <c r="T65" s="144"/>
      <c r="U65" s="144"/>
      <c r="V65" s="144"/>
      <c r="W65" s="144">
        <f>1*12</f>
        <v>12</v>
      </c>
      <c r="X65" s="144">
        <f>7*12</f>
        <v>84</v>
      </c>
      <c r="Y65" s="142"/>
      <c r="Z65" s="144"/>
      <c r="AA65" s="142"/>
      <c r="AB65" s="144"/>
      <c r="AC65" s="144"/>
      <c r="AD65" s="144"/>
      <c r="AE65" s="144"/>
      <c r="AF65" s="144"/>
      <c r="AG65" s="144"/>
      <c r="AH65" s="284"/>
      <c r="AI65" s="293">
        <f t="shared" si="0"/>
        <v>150</v>
      </c>
      <c r="AJ65" s="218"/>
      <c r="AK65" s="210" t="e">
        <f t="shared" si="1"/>
        <v>#DIV/0!</v>
      </c>
      <c r="AL65" s="110" t="s">
        <v>216</v>
      </c>
    </row>
    <row r="66" spans="1:38" x14ac:dyDescent="0.2">
      <c r="A66" s="182">
        <v>54</v>
      </c>
      <c r="B66" s="231" t="s">
        <v>241</v>
      </c>
      <c r="C66" s="282" t="s">
        <v>187</v>
      </c>
      <c r="D66" s="283">
        <f>1*4</f>
        <v>4</v>
      </c>
      <c r="E66" s="144"/>
      <c r="F66" s="144"/>
      <c r="G66" s="144">
        <f>1*4</f>
        <v>4</v>
      </c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>
        <f>4*6</f>
        <v>24</v>
      </c>
      <c r="T66" s="144"/>
      <c r="U66" s="144">
        <f>13*6</f>
        <v>78</v>
      </c>
      <c r="V66" s="144"/>
      <c r="W66" s="144"/>
      <c r="X66" s="144">
        <f>3*12</f>
        <v>36</v>
      </c>
      <c r="Y66" s="142"/>
      <c r="Z66" s="144"/>
      <c r="AA66" s="142"/>
      <c r="AB66" s="144"/>
      <c r="AC66" s="142"/>
      <c r="AD66" s="142"/>
      <c r="AE66" s="142"/>
      <c r="AF66" s="142"/>
      <c r="AG66" s="142">
        <f>4</f>
        <v>4</v>
      </c>
      <c r="AH66" s="285"/>
      <c r="AI66" s="293">
        <f t="shared" si="0"/>
        <v>150</v>
      </c>
      <c r="AJ66" s="218">
        <v>12</v>
      </c>
      <c r="AK66" s="210">
        <f t="shared" si="1"/>
        <v>3</v>
      </c>
      <c r="AL66" s="110" t="s">
        <v>216</v>
      </c>
    </row>
    <row r="67" spans="1:38" x14ac:dyDescent="0.2">
      <c r="A67" s="182">
        <v>55</v>
      </c>
      <c r="B67" s="231" t="s">
        <v>398</v>
      </c>
      <c r="C67" s="282" t="s">
        <v>154</v>
      </c>
      <c r="D67" s="283"/>
      <c r="E67" s="144"/>
      <c r="F67" s="144">
        <v>96</v>
      </c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2"/>
      <c r="Z67" s="144"/>
      <c r="AA67" s="142"/>
      <c r="AB67" s="144"/>
      <c r="AC67" s="144"/>
      <c r="AD67" s="144"/>
      <c r="AE67" s="144"/>
      <c r="AF67" s="144"/>
      <c r="AG67" s="144">
        <f>48</f>
        <v>48</v>
      </c>
      <c r="AH67" s="284">
        <f>1*6</f>
        <v>6</v>
      </c>
      <c r="AI67" s="293">
        <f t="shared" si="0"/>
        <v>150</v>
      </c>
      <c r="AJ67" s="218">
        <v>79</v>
      </c>
      <c r="AK67" s="210" t="e">
        <f t="shared" si="1"/>
        <v>#DIV/0!</v>
      </c>
      <c r="AL67" s="110" t="s">
        <v>216</v>
      </c>
    </row>
    <row r="68" spans="1:38" x14ac:dyDescent="0.2">
      <c r="A68" s="182">
        <v>56</v>
      </c>
      <c r="B68" s="81" t="s">
        <v>301</v>
      </c>
      <c r="C68" s="282" t="s">
        <v>178</v>
      </c>
      <c r="D68" s="283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>
        <f>9*6</f>
        <v>54</v>
      </c>
      <c r="V68" s="144"/>
      <c r="W68" s="144">
        <f>3*12</f>
        <v>36</v>
      </c>
      <c r="X68" s="144">
        <f>5*12</f>
        <v>60</v>
      </c>
      <c r="Y68" s="144"/>
      <c r="Z68" s="144"/>
      <c r="AA68" s="144"/>
      <c r="AB68" s="144"/>
      <c r="AC68" s="144"/>
      <c r="AD68" s="144"/>
      <c r="AE68" s="144"/>
      <c r="AF68" s="144"/>
      <c r="AG68" s="144"/>
      <c r="AH68" s="284"/>
      <c r="AI68" s="293">
        <f t="shared" si="0"/>
        <v>150</v>
      </c>
      <c r="AJ68" s="218">
        <v>0</v>
      </c>
      <c r="AK68" s="210" t="e">
        <f t="shared" si="1"/>
        <v>#DIV/0!</v>
      </c>
      <c r="AL68" s="110" t="s">
        <v>216</v>
      </c>
    </row>
    <row r="69" spans="1:38" x14ac:dyDescent="0.2">
      <c r="A69" s="182">
        <v>57</v>
      </c>
      <c r="B69" s="81" t="s">
        <v>373</v>
      </c>
      <c r="C69" s="282" t="s">
        <v>188</v>
      </c>
      <c r="D69" s="283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425" t="s">
        <v>302</v>
      </c>
      <c r="AD69" s="425"/>
      <c r="AE69" s="425"/>
      <c r="AF69" s="425"/>
      <c r="AG69" s="425"/>
      <c r="AH69" s="426"/>
      <c r="AI69" s="293">
        <f t="shared" si="0"/>
        <v>0</v>
      </c>
      <c r="AJ69" s="218"/>
      <c r="AK69" s="210" t="e">
        <f t="shared" si="1"/>
        <v>#DIV/0!</v>
      </c>
      <c r="AL69" s="110" t="s">
        <v>216</v>
      </c>
    </row>
    <row r="70" spans="1:38" x14ac:dyDescent="0.2">
      <c r="A70" s="182">
        <v>58</v>
      </c>
      <c r="B70" s="231" t="s">
        <v>465</v>
      </c>
      <c r="C70" s="282" t="s">
        <v>230</v>
      </c>
      <c r="D70" s="283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>
        <f>12*6</f>
        <v>72</v>
      </c>
      <c r="T70" s="144"/>
      <c r="U70" s="144">
        <f>1*6</f>
        <v>6</v>
      </c>
      <c r="V70" s="144"/>
      <c r="W70" s="144"/>
      <c r="X70" s="144">
        <f>6*12</f>
        <v>72</v>
      </c>
      <c r="Y70" s="144"/>
      <c r="Z70" s="144"/>
      <c r="AA70" s="144"/>
      <c r="AB70" s="144"/>
      <c r="AC70" s="144"/>
      <c r="AD70" s="144"/>
      <c r="AE70" s="144"/>
      <c r="AF70" s="144"/>
      <c r="AG70" s="144"/>
      <c r="AH70" s="284"/>
      <c r="AI70" s="293">
        <f t="shared" si="0"/>
        <v>150</v>
      </c>
      <c r="AJ70" s="218">
        <v>2</v>
      </c>
      <c r="AK70" s="210" t="e">
        <f t="shared" si="1"/>
        <v>#DIV/0!</v>
      </c>
      <c r="AL70" s="110" t="s">
        <v>216</v>
      </c>
    </row>
    <row r="71" spans="1:38" x14ac:dyDescent="0.2">
      <c r="A71" s="182">
        <v>59</v>
      </c>
      <c r="B71" s="231" t="s">
        <v>241</v>
      </c>
      <c r="C71" s="282" t="s">
        <v>234</v>
      </c>
      <c r="D71" s="283">
        <f>6*4</f>
        <v>24</v>
      </c>
      <c r="E71" s="144"/>
      <c r="F71" s="144"/>
      <c r="G71" s="144">
        <f>1*4</f>
        <v>4</v>
      </c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>
        <f>10*6</f>
        <v>60</v>
      </c>
      <c r="V71" s="144"/>
      <c r="W71" s="144"/>
      <c r="X71" s="144">
        <f>2*12</f>
        <v>24</v>
      </c>
      <c r="Y71" s="144"/>
      <c r="Z71" s="144"/>
      <c r="AA71" s="144"/>
      <c r="AB71" s="425" t="s">
        <v>466</v>
      </c>
      <c r="AC71" s="425"/>
      <c r="AD71" s="425"/>
      <c r="AE71" s="425"/>
      <c r="AF71" s="425"/>
      <c r="AG71" s="425"/>
      <c r="AH71" s="284"/>
      <c r="AI71" s="293">
        <f t="shared" si="0"/>
        <v>112</v>
      </c>
      <c r="AJ71" s="218">
        <v>32</v>
      </c>
      <c r="AK71" s="210">
        <f t="shared" si="1"/>
        <v>1.3333333333333333</v>
      </c>
      <c r="AL71" s="110" t="s">
        <v>216</v>
      </c>
    </row>
    <row r="72" spans="1:38" x14ac:dyDescent="0.2">
      <c r="A72" s="182">
        <v>60</v>
      </c>
      <c r="B72" s="231" t="s">
        <v>241</v>
      </c>
      <c r="C72" s="282" t="s">
        <v>233</v>
      </c>
      <c r="D72" s="283">
        <f>6*4</f>
        <v>24</v>
      </c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>
        <f>9*6</f>
        <v>54</v>
      </c>
      <c r="V72" s="144"/>
      <c r="W72" s="144"/>
      <c r="X72" s="144">
        <f>5*12</f>
        <v>60</v>
      </c>
      <c r="Y72" s="144"/>
      <c r="Z72" s="144"/>
      <c r="AA72" s="144"/>
      <c r="AB72" s="144"/>
      <c r="AC72" s="144"/>
      <c r="AD72" s="144"/>
      <c r="AE72" s="144"/>
      <c r="AF72" s="144"/>
      <c r="AG72" s="144">
        <f>12</f>
        <v>12</v>
      </c>
      <c r="AH72" s="284"/>
      <c r="AI72" s="293">
        <f t="shared" si="0"/>
        <v>150</v>
      </c>
      <c r="AJ72" s="218">
        <v>57</v>
      </c>
      <c r="AK72" s="210">
        <f t="shared" si="1"/>
        <v>2.375</v>
      </c>
      <c r="AL72" s="110" t="s">
        <v>216</v>
      </c>
    </row>
    <row r="73" spans="1:38" x14ac:dyDescent="0.2">
      <c r="A73" s="182">
        <v>61</v>
      </c>
      <c r="B73" s="231" t="s">
        <v>241</v>
      </c>
      <c r="C73" s="282" t="s">
        <v>229</v>
      </c>
      <c r="D73" s="283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>
        <f>9*6</f>
        <v>54</v>
      </c>
      <c r="T73" s="144"/>
      <c r="U73" s="144"/>
      <c r="V73" s="144"/>
      <c r="W73" s="144"/>
      <c r="X73" s="144">
        <f>8*12</f>
        <v>96</v>
      </c>
      <c r="Y73" s="144"/>
      <c r="Z73" s="144"/>
      <c r="AA73" s="144"/>
      <c r="AB73" s="144"/>
      <c r="AC73" s="144"/>
      <c r="AD73" s="144"/>
      <c r="AE73" s="144"/>
      <c r="AF73" s="144"/>
      <c r="AG73" s="144"/>
      <c r="AH73" s="284"/>
      <c r="AI73" s="293">
        <f t="shared" si="0"/>
        <v>150</v>
      </c>
      <c r="AJ73" s="218"/>
      <c r="AK73" s="210" t="e">
        <f t="shared" si="1"/>
        <v>#DIV/0!</v>
      </c>
      <c r="AL73" s="110" t="s">
        <v>216</v>
      </c>
    </row>
    <row r="74" spans="1:38" x14ac:dyDescent="0.2">
      <c r="A74" s="182">
        <v>62</v>
      </c>
      <c r="B74" s="63" t="s">
        <v>241</v>
      </c>
      <c r="C74" s="282" t="s">
        <v>228</v>
      </c>
      <c r="D74" s="283">
        <f>5*4</f>
        <v>20</v>
      </c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>
        <f>4*6</f>
        <v>24</v>
      </c>
      <c r="S74" s="144"/>
      <c r="T74" s="144">
        <f>3*6</f>
        <v>18</v>
      </c>
      <c r="U74" s="144">
        <f>3*6</f>
        <v>18</v>
      </c>
      <c r="V74" s="144"/>
      <c r="W74" s="144"/>
      <c r="X74" s="144">
        <f>5*12</f>
        <v>60</v>
      </c>
      <c r="Y74" s="144"/>
      <c r="Z74" s="144"/>
      <c r="AA74" s="144"/>
      <c r="AB74" s="144"/>
      <c r="AC74" s="144"/>
      <c r="AD74" s="144"/>
      <c r="AE74" s="144"/>
      <c r="AF74" s="144"/>
      <c r="AG74" s="144">
        <f>10</f>
        <v>10</v>
      </c>
      <c r="AH74" s="284"/>
      <c r="AI74" s="293">
        <f t="shared" si="0"/>
        <v>150</v>
      </c>
      <c r="AJ74" s="218"/>
      <c r="AK74" s="210">
        <f t="shared" si="1"/>
        <v>0</v>
      </c>
      <c r="AL74" s="110" t="s">
        <v>216</v>
      </c>
    </row>
    <row r="75" spans="1:38" x14ac:dyDescent="0.2">
      <c r="A75" s="182">
        <v>63</v>
      </c>
      <c r="B75" s="231" t="s">
        <v>287</v>
      </c>
      <c r="C75" s="282" t="s">
        <v>227</v>
      </c>
      <c r="D75" s="283"/>
      <c r="E75" s="144"/>
      <c r="F75" s="144"/>
      <c r="G75" s="144">
        <v>8</v>
      </c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>
        <f>13*6</f>
        <v>78</v>
      </c>
      <c r="V75" s="144"/>
      <c r="W75" s="144"/>
      <c r="X75" s="144">
        <f>5*12</f>
        <v>60</v>
      </c>
      <c r="Y75" s="144"/>
      <c r="Z75" s="144"/>
      <c r="AA75" s="144"/>
      <c r="AB75" s="144"/>
      <c r="AC75" s="144"/>
      <c r="AD75" s="144"/>
      <c r="AE75" s="144"/>
      <c r="AF75" s="144"/>
      <c r="AG75" s="144">
        <f>4</f>
        <v>4</v>
      </c>
      <c r="AH75" s="284"/>
      <c r="AI75" s="293">
        <f t="shared" si="0"/>
        <v>150</v>
      </c>
      <c r="AJ75" s="218">
        <v>8</v>
      </c>
      <c r="AK75" s="210" t="e">
        <f t="shared" si="1"/>
        <v>#DIV/0!</v>
      </c>
      <c r="AL75" s="110" t="s">
        <v>216</v>
      </c>
    </row>
    <row r="76" spans="1:38" x14ac:dyDescent="0.2">
      <c r="A76" s="182">
        <v>64</v>
      </c>
      <c r="B76" s="231" t="s">
        <v>247</v>
      </c>
      <c r="C76" s="282" t="s">
        <v>264</v>
      </c>
      <c r="D76" s="283">
        <f>13*4</f>
        <v>52</v>
      </c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>
        <f>2*6</f>
        <v>12</v>
      </c>
      <c r="V76" s="144"/>
      <c r="W76" s="144"/>
      <c r="X76" s="144">
        <f>5*12</f>
        <v>60</v>
      </c>
      <c r="Y76" s="144"/>
      <c r="Z76" s="144"/>
      <c r="AA76" s="144"/>
      <c r="AB76" s="144"/>
      <c r="AC76" s="144"/>
      <c r="AD76" s="144"/>
      <c r="AE76" s="144"/>
      <c r="AF76" s="144"/>
      <c r="AG76" s="144">
        <f>26</f>
        <v>26</v>
      </c>
      <c r="AH76" s="284"/>
      <c r="AI76" s="293">
        <f t="shared" si="0"/>
        <v>150</v>
      </c>
      <c r="AJ76" s="218">
        <v>24</v>
      </c>
      <c r="AK76" s="210">
        <f t="shared" si="1"/>
        <v>0.46153846153846156</v>
      </c>
      <c r="AL76" s="110" t="s">
        <v>216</v>
      </c>
    </row>
    <row r="77" spans="1:38" x14ac:dyDescent="0.2">
      <c r="A77" s="182">
        <v>65</v>
      </c>
      <c r="B77" s="231" t="s">
        <v>242</v>
      </c>
      <c r="C77" s="282" t="s">
        <v>251</v>
      </c>
      <c r="D77" s="283">
        <f>5*4</f>
        <v>20</v>
      </c>
      <c r="E77" s="144"/>
      <c r="F77" s="144"/>
      <c r="G77" s="144"/>
      <c r="H77" s="144"/>
      <c r="I77" s="144"/>
      <c r="J77" s="144">
        <f>3*4</f>
        <v>12</v>
      </c>
      <c r="K77" s="144"/>
      <c r="L77" s="144"/>
      <c r="M77" s="144"/>
      <c r="N77" s="144"/>
      <c r="O77" s="144"/>
      <c r="P77" s="144"/>
      <c r="Q77" s="144"/>
      <c r="R77" s="144"/>
      <c r="S77" s="144">
        <f>1*6</f>
        <v>6</v>
      </c>
      <c r="T77" s="144"/>
      <c r="U77" s="144"/>
      <c r="V77" s="144"/>
      <c r="W77" s="144">
        <f>4*12</f>
        <v>48</v>
      </c>
      <c r="X77" s="144">
        <f>4*12</f>
        <v>48</v>
      </c>
      <c r="Y77" s="144"/>
      <c r="Z77" s="144"/>
      <c r="AA77" s="144"/>
      <c r="AB77" s="144"/>
      <c r="AC77" s="144"/>
      <c r="AD77" s="144"/>
      <c r="AE77" s="144"/>
      <c r="AF77" s="144"/>
      <c r="AG77" s="144">
        <f>16</f>
        <v>16</v>
      </c>
      <c r="AH77" s="284"/>
      <c r="AI77" s="293">
        <f t="shared" ref="AI77:AI168" si="2">SUM(D77:AH77)</f>
        <v>150</v>
      </c>
      <c r="AJ77" s="218">
        <v>84</v>
      </c>
      <c r="AK77" s="210">
        <f t="shared" ref="AK77:AK168" si="3">+AJ77/D77</f>
        <v>4.2</v>
      </c>
      <c r="AL77" s="110" t="s">
        <v>216</v>
      </c>
    </row>
    <row r="78" spans="1:38" x14ac:dyDescent="0.2">
      <c r="A78" s="182">
        <v>66</v>
      </c>
      <c r="B78" s="231" t="s">
        <v>252</v>
      </c>
      <c r="C78" s="282" t="s">
        <v>253</v>
      </c>
      <c r="D78" s="283">
        <f>23*4</f>
        <v>92</v>
      </c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>
        <f>1*6</f>
        <v>6</v>
      </c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>
        <f>46</f>
        <v>46</v>
      </c>
      <c r="AH78" s="284">
        <f>1*6</f>
        <v>6</v>
      </c>
      <c r="AI78" s="293">
        <f t="shared" si="2"/>
        <v>150</v>
      </c>
      <c r="AJ78" s="218">
        <v>120</v>
      </c>
      <c r="AK78" s="210">
        <f t="shared" si="3"/>
        <v>1.3043478260869565</v>
      </c>
      <c r="AL78" s="110" t="s">
        <v>216</v>
      </c>
    </row>
    <row r="79" spans="1:38" ht="14.25" customHeight="1" x14ac:dyDescent="0.2">
      <c r="A79" s="182">
        <v>67</v>
      </c>
      <c r="B79" s="231" t="s">
        <v>287</v>
      </c>
      <c r="C79" s="282" t="s">
        <v>262</v>
      </c>
      <c r="D79" s="283">
        <f>2*4</f>
        <v>8</v>
      </c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>
        <f>13*6</f>
        <v>78</v>
      </c>
      <c r="V79" s="144"/>
      <c r="W79" s="144"/>
      <c r="X79" s="144">
        <f>5*12</f>
        <v>60</v>
      </c>
      <c r="Y79" s="144"/>
      <c r="Z79" s="144"/>
      <c r="AA79" s="144"/>
      <c r="AB79" s="144"/>
      <c r="AC79" s="144"/>
      <c r="AD79" s="144"/>
      <c r="AE79" s="144"/>
      <c r="AF79" s="144"/>
      <c r="AG79" s="144">
        <f>4</f>
        <v>4</v>
      </c>
      <c r="AH79" s="284"/>
      <c r="AI79" s="293">
        <f t="shared" si="2"/>
        <v>150</v>
      </c>
      <c r="AJ79" s="218"/>
      <c r="AK79" s="210">
        <f t="shared" si="3"/>
        <v>0</v>
      </c>
      <c r="AL79" s="110" t="s">
        <v>216</v>
      </c>
    </row>
    <row r="80" spans="1:38" x14ac:dyDescent="0.2">
      <c r="A80" s="182">
        <v>68</v>
      </c>
      <c r="B80" s="231" t="s">
        <v>287</v>
      </c>
      <c r="C80" s="282" t="s">
        <v>266</v>
      </c>
      <c r="D80" s="283">
        <f>1*4</f>
        <v>4</v>
      </c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>
        <f>12*6</f>
        <v>72</v>
      </c>
      <c r="V80" s="144"/>
      <c r="W80" s="144">
        <f>1*12</f>
        <v>12</v>
      </c>
      <c r="X80" s="144">
        <f>5*12</f>
        <v>60</v>
      </c>
      <c r="Y80" s="144"/>
      <c r="Z80" s="144"/>
      <c r="AA80" s="144"/>
      <c r="AB80" s="144"/>
      <c r="AC80" s="144"/>
      <c r="AD80" s="144"/>
      <c r="AE80" s="144"/>
      <c r="AF80" s="144"/>
      <c r="AG80" s="144">
        <f>2</f>
        <v>2</v>
      </c>
      <c r="AH80" s="284"/>
      <c r="AI80" s="293">
        <f t="shared" si="2"/>
        <v>150</v>
      </c>
      <c r="AJ80" s="218"/>
      <c r="AK80" s="210">
        <f t="shared" si="3"/>
        <v>0</v>
      </c>
      <c r="AL80" s="110" t="s">
        <v>216</v>
      </c>
    </row>
    <row r="81" spans="1:38" x14ac:dyDescent="0.2">
      <c r="A81" s="182">
        <v>69</v>
      </c>
      <c r="B81" s="231" t="s">
        <v>241</v>
      </c>
      <c r="C81" s="282" t="s">
        <v>267</v>
      </c>
      <c r="D81" s="283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>
        <f>11*6</f>
        <v>66</v>
      </c>
      <c r="T81" s="144"/>
      <c r="U81" s="144"/>
      <c r="V81" s="144"/>
      <c r="W81" s="144"/>
      <c r="X81" s="144">
        <f>7*12</f>
        <v>84</v>
      </c>
      <c r="Y81" s="144"/>
      <c r="Z81" s="144"/>
      <c r="AA81" s="144"/>
      <c r="AB81" s="144"/>
      <c r="AC81" s="144"/>
      <c r="AD81" s="144"/>
      <c r="AE81" s="144"/>
      <c r="AF81" s="144"/>
      <c r="AG81" s="144"/>
      <c r="AH81" s="284"/>
      <c r="AI81" s="293">
        <f t="shared" si="2"/>
        <v>150</v>
      </c>
      <c r="AJ81" s="218"/>
      <c r="AK81" s="210" t="e">
        <f t="shared" si="3"/>
        <v>#DIV/0!</v>
      </c>
      <c r="AL81" s="110" t="s">
        <v>216</v>
      </c>
    </row>
    <row r="82" spans="1:38" x14ac:dyDescent="0.2">
      <c r="A82" s="182">
        <v>70</v>
      </c>
      <c r="B82" s="231" t="s">
        <v>241</v>
      </c>
      <c r="C82" s="282" t="s">
        <v>268</v>
      </c>
      <c r="D82" s="283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>
        <f>13*6</f>
        <v>78</v>
      </c>
      <c r="T82" s="144"/>
      <c r="U82" s="144"/>
      <c r="V82" s="144"/>
      <c r="W82" s="144"/>
      <c r="X82" s="144">
        <f>6*12</f>
        <v>72</v>
      </c>
      <c r="Y82" s="144"/>
      <c r="Z82" s="144"/>
      <c r="AA82" s="144"/>
      <c r="AB82" s="144"/>
      <c r="AC82" s="144"/>
      <c r="AD82" s="144"/>
      <c r="AE82" s="144"/>
      <c r="AF82" s="144"/>
      <c r="AG82" s="144"/>
      <c r="AH82" s="284"/>
      <c r="AI82" s="293">
        <f t="shared" si="2"/>
        <v>150</v>
      </c>
      <c r="AJ82" s="218"/>
      <c r="AK82" s="210" t="e">
        <f t="shared" si="3"/>
        <v>#DIV/0!</v>
      </c>
      <c r="AL82" s="110" t="s">
        <v>216</v>
      </c>
    </row>
    <row r="83" spans="1:38" x14ac:dyDescent="0.2">
      <c r="A83" s="182">
        <v>71</v>
      </c>
      <c r="B83" s="231" t="s">
        <v>256</v>
      </c>
      <c r="C83" s="282" t="s">
        <v>273</v>
      </c>
      <c r="D83" s="283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f>13*6</f>
        <v>78</v>
      </c>
      <c r="T83" s="144"/>
      <c r="U83" s="144"/>
      <c r="V83" s="144"/>
      <c r="W83" s="144"/>
      <c r="X83" s="144">
        <f>6*12</f>
        <v>72</v>
      </c>
      <c r="Y83" s="144"/>
      <c r="Z83" s="144"/>
      <c r="AA83" s="144"/>
      <c r="AB83" s="144"/>
      <c r="AC83" s="144"/>
      <c r="AD83" s="144"/>
      <c r="AE83" s="144"/>
      <c r="AF83" s="144"/>
      <c r="AG83" s="144"/>
      <c r="AH83" s="284"/>
      <c r="AI83" s="293">
        <f t="shared" si="2"/>
        <v>150</v>
      </c>
      <c r="AJ83" s="218"/>
      <c r="AK83" s="210" t="e">
        <f t="shared" si="3"/>
        <v>#DIV/0!</v>
      </c>
      <c r="AL83" s="110" t="s">
        <v>216</v>
      </c>
    </row>
    <row r="84" spans="1:38" x14ac:dyDescent="0.2">
      <c r="A84" s="182">
        <v>72</v>
      </c>
      <c r="B84" s="231" t="s">
        <v>239</v>
      </c>
      <c r="C84" s="282" t="s">
        <v>265</v>
      </c>
      <c r="D84" s="283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f>6*6</f>
        <v>36</v>
      </c>
      <c r="T84" s="144"/>
      <c r="U84" s="144">
        <f>7*6</f>
        <v>42</v>
      </c>
      <c r="V84" s="144"/>
      <c r="W84" s="144"/>
      <c r="X84" s="144">
        <f>6*12</f>
        <v>72</v>
      </c>
      <c r="Y84" s="144"/>
      <c r="Z84" s="144"/>
      <c r="AA84" s="144"/>
      <c r="AB84" s="144"/>
      <c r="AC84" s="144"/>
      <c r="AD84" s="144"/>
      <c r="AE84" s="144"/>
      <c r="AF84" s="144"/>
      <c r="AG84" s="144"/>
      <c r="AH84" s="284"/>
      <c r="AI84" s="293">
        <f t="shared" si="2"/>
        <v>150</v>
      </c>
      <c r="AJ84" s="218"/>
      <c r="AK84" s="210" t="e">
        <f t="shared" si="3"/>
        <v>#DIV/0!</v>
      </c>
      <c r="AL84" s="110" t="s">
        <v>216</v>
      </c>
    </row>
    <row r="85" spans="1:38" x14ac:dyDescent="0.2">
      <c r="A85" s="182">
        <v>73</v>
      </c>
      <c r="B85" s="231" t="s">
        <v>242</v>
      </c>
      <c r="C85" s="282" t="s">
        <v>254</v>
      </c>
      <c r="D85" s="283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>
        <f>13*6</f>
        <v>78</v>
      </c>
      <c r="T85" s="144"/>
      <c r="U85" s="144"/>
      <c r="V85" s="144"/>
      <c r="W85" s="144"/>
      <c r="X85" s="144">
        <f>6*12</f>
        <v>72</v>
      </c>
      <c r="Y85" s="144"/>
      <c r="Z85" s="144"/>
      <c r="AA85" s="144"/>
      <c r="AB85" s="144"/>
      <c r="AC85" s="144"/>
      <c r="AD85" s="144"/>
      <c r="AE85" s="144"/>
      <c r="AF85" s="144"/>
      <c r="AG85" s="144"/>
      <c r="AH85" s="284"/>
      <c r="AI85" s="293">
        <f t="shared" si="2"/>
        <v>150</v>
      </c>
      <c r="AJ85" s="218">
        <v>0</v>
      </c>
      <c r="AK85" s="210" t="e">
        <f t="shared" si="3"/>
        <v>#DIV/0!</v>
      </c>
      <c r="AL85" s="110" t="s">
        <v>216</v>
      </c>
    </row>
    <row r="86" spans="1:38" x14ac:dyDescent="0.2">
      <c r="A86" s="182">
        <v>74</v>
      </c>
      <c r="B86" s="231" t="s">
        <v>241</v>
      </c>
      <c r="C86" s="282" t="s">
        <v>269</v>
      </c>
      <c r="D86" s="283">
        <f>5*4</f>
        <v>20</v>
      </c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>
        <f>10*6</f>
        <v>60</v>
      </c>
      <c r="V86" s="144"/>
      <c r="W86" s="144"/>
      <c r="X86" s="144">
        <f>5*12</f>
        <v>60</v>
      </c>
      <c r="Y86" s="144"/>
      <c r="Z86" s="144"/>
      <c r="AA86" s="144"/>
      <c r="AB86" s="144"/>
      <c r="AC86" s="144"/>
      <c r="AD86" s="144"/>
      <c r="AE86" s="144"/>
      <c r="AF86" s="144"/>
      <c r="AG86" s="144">
        <f>10</f>
        <v>10</v>
      </c>
      <c r="AH86" s="284"/>
      <c r="AI86" s="293">
        <f t="shared" si="2"/>
        <v>150</v>
      </c>
      <c r="AJ86" s="218">
        <v>55</v>
      </c>
      <c r="AK86" s="210">
        <f t="shared" si="3"/>
        <v>2.75</v>
      </c>
      <c r="AL86" s="110" t="s">
        <v>216</v>
      </c>
    </row>
    <row r="87" spans="1:38" x14ac:dyDescent="0.2">
      <c r="A87" s="182">
        <v>75</v>
      </c>
      <c r="B87" s="231" t="s">
        <v>244</v>
      </c>
      <c r="C87" s="282" t="s">
        <v>274</v>
      </c>
      <c r="D87" s="283">
        <f>24*4</f>
        <v>96</v>
      </c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>
        <f>48</f>
        <v>48</v>
      </c>
      <c r="AH87" s="284">
        <f>1*6</f>
        <v>6</v>
      </c>
      <c r="AI87" s="293">
        <f t="shared" si="2"/>
        <v>150</v>
      </c>
      <c r="AJ87" s="218">
        <v>92</v>
      </c>
      <c r="AK87" s="210">
        <f t="shared" si="3"/>
        <v>0.95833333333333337</v>
      </c>
      <c r="AL87" s="110" t="s">
        <v>216</v>
      </c>
    </row>
    <row r="88" spans="1:38" x14ac:dyDescent="0.2">
      <c r="A88" s="182">
        <v>76</v>
      </c>
      <c r="B88" s="231" t="s">
        <v>306</v>
      </c>
      <c r="C88" s="282" t="s">
        <v>275</v>
      </c>
      <c r="D88" s="283">
        <f>24*4</f>
        <v>96</v>
      </c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>
        <f>48</f>
        <v>48</v>
      </c>
      <c r="AH88" s="284">
        <f>1*6</f>
        <v>6</v>
      </c>
      <c r="AI88" s="293">
        <f t="shared" si="2"/>
        <v>150</v>
      </c>
      <c r="AJ88" s="218">
        <v>111</v>
      </c>
      <c r="AK88" s="210">
        <f t="shared" si="3"/>
        <v>1.15625</v>
      </c>
      <c r="AL88" s="110" t="s">
        <v>216</v>
      </c>
    </row>
    <row r="89" spans="1:38" x14ac:dyDescent="0.2">
      <c r="A89" s="182">
        <v>77</v>
      </c>
      <c r="B89" s="231" t="s">
        <v>240</v>
      </c>
      <c r="C89" s="282" t="s">
        <v>276</v>
      </c>
      <c r="D89" s="283">
        <f>13*4</f>
        <v>52</v>
      </c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>
        <f>2*6</f>
        <v>12</v>
      </c>
      <c r="V89" s="144"/>
      <c r="W89" s="144"/>
      <c r="X89" s="144">
        <f>5*12</f>
        <v>60</v>
      </c>
      <c r="Y89" s="144"/>
      <c r="Z89" s="144"/>
      <c r="AA89" s="144"/>
      <c r="AB89" s="144"/>
      <c r="AC89" s="144"/>
      <c r="AD89" s="144"/>
      <c r="AE89" s="144"/>
      <c r="AF89" s="144"/>
      <c r="AG89" s="144">
        <f>26</f>
        <v>26</v>
      </c>
      <c r="AH89" s="284"/>
      <c r="AI89" s="293">
        <f t="shared" si="2"/>
        <v>150</v>
      </c>
      <c r="AJ89" s="218">
        <v>29</v>
      </c>
      <c r="AK89" s="210">
        <f t="shared" si="3"/>
        <v>0.55769230769230771</v>
      </c>
      <c r="AL89" s="110" t="s">
        <v>216</v>
      </c>
    </row>
    <row r="90" spans="1:38" x14ac:dyDescent="0.2">
      <c r="A90" s="182">
        <v>78</v>
      </c>
      <c r="B90" s="231" t="s">
        <v>239</v>
      </c>
      <c r="C90" s="282" t="s">
        <v>308</v>
      </c>
      <c r="D90" s="283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>
        <f>13*6</f>
        <v>78</v>
      </c>
      <c r="T90" s="144"/>
      <c r="U90" s="144"/>
      <c r="V90" s="144"/>
      <c r="W90" s="144"/>
      <c r="X90" s="144">
        <f>6*12</f>
        <v>72</v>
      </c>
      <c r="Y90" s="144"/>
      <c r="Z90" s="144"/>
      <c r="AA90" s="144"/>
      <c r="AB90" s="144"/>
      <c r="AC90" s="144"/>
      <c r="AD90" s="144"/>
      <c r="AE90" s="144"/>
      <c r="AF90" s="144"/>
      <c r="AG90" s="144"/>
      <c r="AH90" s="284"/>
      <c r="AI90" s="293">
        <f t="shared" si="2"/>
        <v>150</v>
      </c>
      <c r="AJ90" s="218"/>
      <c r="AK90" s="210" t="e">
        <f t="shared" si="3"/>
        <v>#DIV/0!</v>
      </c>
      <c r="AL90" s="110" t="s">
        <v>216</v>
      </c>
    </row>
    <row r="91" spans="1:38" x14ac:dyDescent="0.2">
      <c r="A91" s="182">
        <v>79</v>
      </c>
      <c r="B91" s="231" t="s">
        <v>242</v>
      </c>
      <c r="C91" s="282" t="s">
        <v>309</v>
      </c>
      <c r="D91" s="283">
        <f>5*4</f>
        <v>20</v>
      </c>
      <c r="E91" s="144"/>
      <c r="F91" s="144"/>
      <c r="G91" s="144"/>
      <c r="H91" s="144"/>
      <c r="I91" s="144"/>
      <c r="J91" s="144">
        <f>2*4</f>
        <v>8</v>
      </c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>
        <f>5*12</f>
        <v>60</v>
      </c>
      <c r="X91" s="144">
        <f>4*12</f>
        <v>48</v>
      </c>
      <c r="Y91" s="144"/>
      <c r="Z91" s="144"/>
      <c r="AA91" s="144"/>
      <c r="AB91" s="144"/>
      <c r="AC91" s="144"/>
      <c r="AD91" s="144"/>
      <c r="AE91" s="144"/>
      <c r="AF91" s="144"/>
      <c r="AG91" s="144">
        <f>14</f>
        <v>14</v>
      </c>
      <c r="AH91" s="284"/>
      <c r="AI91" s="293">
        <f t="shared" si="2"/>
        <v>150</v>
      </c>
      <c r="AJ91" s="218">
        <v>47</v>
      </c>
      <c r="AK91" s="210">
        <f t="shared" si="3"/>
        <v>2.35</v>
      </c>
      <c r="AL91" s="110" t="s">
        <v>216</v>
      </c>
    </row>
    <row r="92" spans="1:38" x14ac:dyDescent="0.2">
      <c r="A92" s="182">
        <v>80</v>
      </c>
      <c r="B92" s="231" t="s">
        <v>241</v>
      </c>
      <c r="C92" s="282" t="s">
        <v>310</v>
      </c>
      <c r="D92" s="283">
        <f>10*4</f>
        <v>40</v>
      </c>
      <c r="E92" s="144"/>
      <c r="F92" s="144"/>
      <c r="G92" s="144"/>
      <c r="H92" s="144"/>
      <c r="I92" s="144"/>
      <c r="J92" s="144"/>
      <c r="K92" s="144"/>
      <c r="L92" s="144">
        <f>3*4</f>
        <v>12</v>
      </c>
      <c r="M92" s="144"/>
      <c r="N92" s="144"/>
      <c r="O92" s="144"/>
      <c r="P92" s="144"/>
      <c r="Q92" s="144"/>
      <c r="R92" s="144"/>
      <c r="S92" s="144">
        <f>5*6</f>
        <v>30</v>
      </c>
      <c r="T92" s="144"/>
      <c r="U92" s="144">
        <f>1*6</f>
        <v>6</v>
      </c>
      <c r="V92" s="144"/>
      <c r="W92" s="144"/>
      <c r="X92" s="144">
        <f>3*12</f>
        <v>36</v>
      </c>
      <c r="Y92" s="144"/>
      <c r="Z92" s="144"/>
      <c r="AA92" s="144"/>
      <c r="AB92" s="144"/>
      <c r="AC92" s="144"/>
      <c r="AD92" s="144"/>
      <c r="AE92" s="144"/>
      <c r="AF92" s="144"/>
      <c r="AG92" s="144">
        <f>26</f>
        <v>26</v>
      </c>
      <c r="AH92" s="284"/>
      <c r="AI92" s="293">
        <f t="shared" si="2"/>
        <v>150</v>
      </c>
      <c r="AJ92" s="218">
        <v>79</v>
      </c>
      <c r="AK92" s="210">
        <f t="shared" si="3"/>
        <v>1.9750000000000001</v>
      </c>
      <c r="AL92" s="110" t="s">
        <v>216</v>
      </c>
    </row>
    <row r="93" spans="1:38" x14ac:dyDescent="0.2">
      <c r="A93" s="182">
        <v>81</v>
      </c>
      <c r="B93" s="231" t="s">
        <v>243</v>
      </c>
      <c r="C93" s="282" t="s">
        <v>313</v>
      </c>
      <c r="D93" s="283">
        <f>16*4</f>
        <v>64</v>
      </c>
      <c r="E93" s="144"/>
      <c r="F93" s="144"/>
      <c r="G93" s="144"/>
      <c r="H93" s="144"/>
      <c r="I93" s="144"/>
      <c r="J93" s="144"/>
      <c r="K93" s="144"/>
      <c r="L93" s="144">
        <f>8*4</f>
        <v>32</v>
      </c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  <c r="AC93" s="144"/>
      <c r="AD93" s="144"/>
      <c r="AE93" s="144"/>
      <c r="AF93" s="144"/>
      <c r="AG93" s="144">
        <f>48</f>
        <v>48</v>
      </c>
      <c r="AH93" s="284">
        <f>1*6</f>
        <v>6</v>
      </c>
      <c r="AI93" s="293">
        <f t="shared" si="2"/>
        <v>150</v>
      </c>
      <c r="AJ93" s="218">
        <v>205</v>
      </c>
      <c r="AK93" s="210">
        <f t="shared" si="3"/>
        <v>3.203125</v>
      </c>
      <c r="AL93" s="110" t="s">
        <v>216</v>
      </c>
    </row>
    <row r="94" spans="1:38" x14ac:dyDescent="0.2">
      <c r="A94" s="182">
        <v>82</v>
      </c>
      <c r="B94" s="231" t="s">
        <v>242</v>
      </c>
      <c r="C94" s="282" t="s">
        <v>314</v>
      </c>
      <c r="D94" s="283">
        <f>4*4</f>
        <v>16</v>
      </c>
      <c r="E94" s="144"/>
      <c r="F94" s="144"/>
      <c r="G94" s="144"/>
      <c r="H94" s="144"/>
      <c r="I94" s="144"/>
      <c r="J94" s="144">
        <f>4*4</f>
        <v>16</v>
      </c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>
        <f>5*12</f>
        <v>60</v>
      </c>
      <c r="X94" s="144">
        <f>3*12</f>
        <v>36</v>
      </c>
      <c r="Y94" s="144"/>
      <c r="Z94" s="144"/>
      <c r="AA94" s="144"/>
      <c r="AB94" s="144"/>
      <c r="AC94" s="144"/>
      <c r="AD94" s="144"/>
      <c r="AE94" s="144"/>
      <c r="AF94" s="144">
        <f>1*6</f>
        <v>6</v>
      </c>
      <c r="AG94" s="144">
        <f>16</f>
        <v>16</v>
      </c>
      <c r="AH94" s="284"/>
      <c r="AI94" s="293">
        <f t="shared" si="2"/>
        <v>150</v>
      </c>
      <c r="AJ94" s="218">
        <v>63</v>
      </c>
      <c r="AK94" s="210">
        <f t="shared" si="3"/>
        <v>3.9375</v>
      </c>
      <c r="AL94" s="110" t="s">
        <v>216</v>
      </c>
    </row>
    <row r="95" spans="1:38" x14ac:dyDescent="0.2">
      <c r="A95" s="182">
        <v>83</v>
      </c>
      <c r="B95" s="231" t="s">
        <v>242</v>
      </c>
      <c r="C95" s="282" t="s">
        <v>315</v>
      </c>
      <c r="D95" s="283">
        <f>4*4</f>
        <v>16</v>
      </c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>
        <f>1*6</f>
        <v>6</v>
      </c>
      <c r="T95" s="144"/>
      <c r="U95" s="144"/>
      <c r="V95" s="144"/>
      <c r="W95" s="144">
        <f>6*12</f>
        <v>72</v>
      </c>
      <c r="X95" s="144">
        <f>4*12</f>
        <v>48</v>
      </c>
      <c r="Y95" s="144"/>
      <c r="Z95" s="144"/>
      <c r="AA95" s="144"/>
      <c r="AB95" s="144"/>
      <c r="AC95" s="144"/>
      <c r="AD95" s="144"/>
      <c r="AE95" s="144"/>
      <c r="AF95" s="144"/>
      <c r="AG95" s="144">
        <f>8</f>
        <v>8</v>
      </c>
      <c r="AH95" s="284"/>
      <c r="AI95" s="293">
        <f t="shared" si="2"/>
        <v>150</v>
      </c>
      <c r="AJ95" s="218">
        <v>44</v>
      </c>
      <c r="AK95" s="210">
        <f t="shared" si="3"/>
        <v>2.75</v>
      </c>
      <c r="AL95" s="110" t="s">
        <v>216</v>
      </c>
    </row>
    <row r="96" spans="1:38" x14ac:dyDescent="0.2">
      <c r="A96" s="182">
        <v>84</v>
      </c>
      <c r="B96" s="63" t="s">
        <v>372</v>
      </c>
      <c r="C96" s="282" t="s">
        <v>316</v>
      </c>
      <c r="D96" s="283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>
        <f>6*6</f>
        <v>36</v>
      </c>
      <c r="V96" s="144"/>
      <c r="W96" s="144">
        <f>3*12</f>
        <v>36</v>
      </c>
      <c r="X96" s="144">
        <f>6*12</f>
        <v>72</v>
      </c>
      <c r="Y96" s="144"/>
      <c r="Z96" s="144"/>
      <c r="AA96" s="144"/>
      <c r="AB96" s="144"/>
      <c r="AC96" s="144"/>
      <c r="AD96" s="144"/>
      <c r="AE96" s="144"/>
      <c r="AF96" s="144">
        <f>1*6</f>
        <v>6</v>
      </c>
      <c r="AG96" s="144"/>
      <c r="AH96" s="284"/>
      <c r="AI96" s="293">
        <f t="shared" si="2"/>
        <v>150</v>
      </c>
      <c r="AJ96" s="218"/>
      <c r="AK96" s="210" t="e">
        <f t="shared" si="3"/>
        <v>#DIV/0!</v>
      </c>
      <c r="AL96" s="110" t="s">
        <v>216</v>
      </c>
    </row>
    <row r="97" spans="1:38" x14ac:dyDescent="0.2">
      <c r="A97" s="182">
        <v>85</v>
      </c>
      <c r="B97" s="231" t="s">
        <v>245</v>
      </c>
      <c r="C97" s="282" t="s">
        <v>319</v>
      </c>
      <c r="D97" s="283">
        <f>14*4</f>
        <v>56</v>
      </c>
      <c r="E97" s="144"/>
      <c r="F97" s="144"/>
      <c r="G97" s="144"/>
      <c r="H97" s="144"/>
      <c r="I97" s="144"/>
      <c r="J97" s="144"/>
      <c r="K97" s="144"/>
      <c r="L97" s="144">
        <f>10*4</f>
        <v>40</v>
      </c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  <c r="AG97" s="144">
        <f>48</f>
        <v>48</v>
      </c>
      <c r="AH97" s="284">
        <f>1*6</f>
        <v>6</v>
      </c>
      <c r="AI97" s="293">
        <f t="shared" si="2"/>
        <v>150</v>
      </c>
      <c r="AJ97" s="218">
        <v>155</v>
      </c>
      <c r="AK97" s="210">
        <f t="shared" si="3"/>
        <v>2.7678571428571428</v>
      </c>
      <c r="AL97" s="110" t="s">
        <v>216</v>
      </c>
    </row>
    <row r="98" spans="1:38" x14ac:dyDescent="0.2">
      <c r="A98" s="182">
        <v>86</v>
      </c>
      <c r="B98" s="81" t="s">
        <v>241</v>
      </c>
      <c r="C98" s="282" t="s">
        <v>320</v>
      </c>
      <c r="D98" s="283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>
        <f>2*6</f>
        <v>12</v>
      </c>
      <c r="T98" s="144"/>
      <c r="U98" s="144">
        <f>11*6</f>
        <v>66</v>
      </c>
      <c r="V98" s="144"/>
      <c r="W98" s="144"/>
      <c r="X98" s="144">
        <f>6*12</f>
        <v>72</v>
      </c>
      <c r="Y98" s="144"/>
      <c r="Z98" s="144"/>
      <c r="AA98" s="144"/>
      <c r="AB98" s="144"/>
      <c r="AC98" s="144"/>
      <c r="AD98" s="144"/>
      <c r="AE98" s="144"/>
      <c r="AF98" s="144"/>
      <c r="AG98" s="144"/>
      <c r="AH98" s="284"/>
      <c r="AI98" s="293">
        <f t="shared" si="2"/>
        <v>150</v>
      </c>
      <c r="AJ98" s="218"/>
      <c r="AK98" s="210" t="e">
        <f t="shared" si="3"/>
        <v>#DIV/0!</v>
      </c>
      <c r="AL98" s="110" t="s">
        <v>216</v>
      </c>
    </row>
    <row r="99" spans="1:38" x14ac:dyDescent="0.2">
      <c r="A99" s="182">
        <v>87</v>
      </c>
      <c r="B99" s="231" t="s">
        <v>241</v>
      </c>
      <c r="C99" s="282" t="s">
        <v>321</v>
      </c>
      <c r="D99" s="283">
        <f>4*4</f>
        <v>16</v>
      </c>
      <c r="E99" s="144"/>
      <c r="F99" s="144"/>
      <c r="G99" s="144">
        <f>1*4</f>
        <v>4</v>
      </c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>
        <f>10*6</f>
        <v>60</v>
      </c>
      <c r="V99" s="144"/>
      <c r="W99" s="144"/>
      <c r="X99" s="144">
        <f>5*12</f>
        <v>60</v>
      </c>
      <c r="Y99" s="144"/>
      <c r="Z99" s="144"/>
      <c r="AA99" s="144"/>
      <c r="AB99" s="144"/>
      <c r="AC99" s="144"/>
      <c r="AD99" s="144"/>
      <c r="AE99" s="144"/>
      <c r="AF99" s="144"/>
      <c r="AG99" s="144">
        <f>10</f>
        <v>10</v>
      </c>
      <c r="AH99" s="284"/>
      <c r="AI99" s="293">
        <f t="shared" si="2"/>
        <v>150</v>
      </c>
      <c r="AJ99" s="218">
        <v>27</v>
      </c>
      <c r="AK99" s="210">
        <f t="shared" si="3"/>
        <v>1.6875</v>
      </c>
      <c r="AL99" s="110" t="s">
        <v>216</v>
      </c>
    </row>
    <row r="100" spans="1:38" x14ac:dyDescent="0.2">
      <c r="A100" s="182">
        <v>88</v>
      </c>
      <c r="B100" s="231" t="s">
        <v>247</v>
      </c>
      <c r="C100" s="282" t="s">
        <v>323</v>
      </c>
      <c r="D100" s="283">
        <f>12*4</f>
        <v>48</v>
      </c>
      <c r="E100" s="144"/>
      <c r="F100" s="144"/>
      <c r="G100" s="144"/>
      <c r="H100" s="144"/>
      <c r="I100" s="144"/>
      <c r="J100" s="144"/>
      <c r="K100" s="144"/>
      <c r="L100" s="144">
        <f>12*4</f>
        <v>48</v>
      </c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>
        <f>48</f>
        <v>48</v>
      </c>
      <c r="AH100" s="284">
        <f>1*6</f>
        <v>6</v>
      </c>
      <c r="AI100" s="293">
        <f t="shared" si="2"/>
        <v>150</v>
      </c>
      <c r="AJ100" s="218">
        <v>186</v>
      </c>
      <c r="AK100" s="210">
        <f t="shared" si="3"/>
        <v>3.875</v>
      </c>
      <c r="AL100" s="110" t="s">
        <v>216</v>
      </c>
    </row>
    <row r="101" spans="1:38" x14ac:dyDescent="0.2">
      <c r="A101" s="182">
        <v>89</v>
      </c>
      <c r="B101" s="231" t="s">
        <v>242</v>
      </c>
      <c r="C101" s="282" t="s">
        <v>324</v>
      </c>
      <c r="D101" s="283">
        <f>4*4</f>
        <v>16</v>
      </c>
      <c r="E101" s="144"/>
      <c r="F101" s="144"/>
      <c r="G101" s="144"/>
      <c r="H101" s="144"/>
      <c r="I101" s="144"/>
      <c r="J101" s="144">
        <f>3*4</f>
        <v>12</v>
      </c>
      <c r="K101" s="144"/>
      <c r="L101" s="144"/>
      <c r="M101" s="144"/>
      <c r="N101" s="144"/>
      <c r="O101" s="144"/>
      <c r="P101" s="144"/>
      <c r="Q101" s="144"/>
      <c r="R101" s="144"/>
      <c r="S101" s="144">
        <f>1*6</f>
        <v>6</v>
      </c>
      <c r="T101" s="144"/>
      <c r="U101" s="144"/>
      <c r="V101" s="144"/>
      <c r="W101" s="144">
        <f>4*12</f>
        <v>48</v>
      </c>
      <c r="X101" s="144">
        <f>4*12</f>
        <v>48</v>
      </c>
      <c r="Y101" s="144"/>
      <c r="Z101" s="144"/>
      <c r="AA101" s="144"/>
      <c r="AB101" s="144"/>
      <c r="AC101" s="144"/>
      <c r="AD101" s="144"/>
      <c r="AE101" s="144"/>
      <c r="AF101" s="144"/>
      <c r="AG101" s="144">
        <f>20</f>
        <v>20</v>
      </c>
      <c r="AH101" s="284"/>
      <c r="AI101" s="293">
        <f t="shared" si="2"/>
        <v>150</v>
      </c>
      <c r="AJ101" s="218">
        <v>61</v>
      </c>
      <c r="AK101" s="210">
        <f t="shared" si="3"/>
        <v>3.8125</v>
      </c>
      <c r="AL101" s="110" t="s">
        <v>216</v>
      </c>
    </row>
    <row r="102" spans="1:38" x14ac:dyDescent="0.2">
      <c r="A102" s="182">
        <v>90</v>
      </c>
      <c r="B102" s="231" t="s">
        <v>256</v>
      </c>
      <c r="C102" s="282" t="s">
        <v>326</v>
      </c>
      <c r="D102" s="283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>
        <f>13*6</f>
        <v>78</v>
      </c>
      <c r="T102" s="144"/>
      <c r="U102" s="144"/>
      <c r="V102" s="144"/>
      <c r="W102" s="144"/>
      <c r="X102" s="144">
        <f>6*12</f>
        <v>72</v>
      </c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284"/>
      <c r="AI102" s="293">
        <f t="shared" si="2"/>
        <v>150</v>
      </c>
      <c r="AJ102" s="218"/>
      <c r="AK102" s="210" t="e">
        <f t="shared" si="3"/>
        <v>#DIV/0!</v>
      </c>
      <c r="AL102" s="110" t="s">
        <v>216</v>
      </c>
    </row>
    <row r="103" spans="1:38" x14ac:dyDescent="0.2">
      <c r="A103" s="182">
        <v>91</v>
      </c>
      <c r="B103" s="231" t="s">
        <v>287</v>
      </c>
      <c r="C103" s="282" t="s">
        <v>327</v>
      </c>
      <c r="D103" s="283"/>
      <c r="E103" s="144"/>
      <c r="F103" s="144"/>
      <c r="G103" s="144">
        <v>4</v>
      </c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>
        <f>12*6</f>
        <v>72</v>
      </c>
      <c r="V103" s="144"/>
      <c r="W103" s="144">
        <f>1*12</f>
        <v>12</v>
      </c>
      <c r="X103" s="144">
        <f>5*12</f>
        <v>60</v>
      </c>
      <c r="Y103" s="144"/>
      <c r="Z103" s="144"/>
      <c r="AA103" s="144"/>
      <c r="AB103" s="144"/>
      <c r="AC103" s="144"/>
      <c r="AD103" s="144"/>
      <c r="AE103" s="144"/>
      <c r="AF103" s="144"/>
      <c r="AG103" s="144">
        <f>2</f>
        <v>2</v>
      </c>
      <c r="AH103" s="284"/>
      <c r="AI103" s="293">
        <f t="shared" si="2"/>
        <v>150</v>
      </c>
      <c r="AJ103" s="218">
        <v>3</v>
      </c>
      <c r="AK103" s="210" t="e">
        <f t="shared" si="3"/>
        <v>#DIV/0!</v>
      </c>
      <c r="AL103" s="110" t="s">
        <v>216</v>
      </c>
    </row>
    <row r="104" spans="1:38" x14ac:dyDescent="0.2">
      <c r="A104" s="182">
        <v>92</v>
      </c>
      <c r="B104" s="231" t="s">
        <v>241</v>
      </c>
      <c r="C104" s="282" t="s">
        <v>328</v>
      </c>
      <c r="D104" s="283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>
        <f>12*6</f>
        <v>72</v>
      </c>
      <c r="T104" s="144"/>
      <c r="U104" s="144">
        <f>1*6</f>
        <v>6</v>
      </c>
      <c r="V104" s="144"/>
      <c r="W104" s="144"/>
      <c r="X104" s="144">
        <f>6*12</f>
        <v>72</v>
      </c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284"/>
      <c r="AI104" s="293">
        <f t="shared" si="2"/>
        <v>150</v>
      </c>
      <c r="AJ104" s="218"/>
      <c r="AK104" s="210" t="e">
        <f t="shared" si="3"/>
        <v>#DIV/0!</v>
      </c>
      <c r="AL104" s="110" t="s">
        <v>216</v>
      </c>
    </row>
    <row r="105" spans="1:38" x14ac:dyDescent="0.2">
      <c r="A105" s="182">
        <v>93</v>
      </c>
      <c r="B105" s="231" t="s">
        <v>245</v>
      </c>
      <c r="C105" s="282" t="s">
        <v>329</v>
      </c>
      <c r="D105" s="283">
        <f>14*4</f>
        <v>56</v>
      </c>
      <c r="E105" s="144"/>
      <c r="F105" s="144"/>
      <c r="G105" s="144"/>
      <c r="H105" s="144"/>
      <c r="I105" s="144"/>
      <c r="J105" s="144"/>
      <c r="K105" s="144"/>
      <c r="L105" s="144">
        <f>10*4</f>
        <v>40</v>
      </c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>
        <f>48</f>
        <v>48</v>
      </c>
      <c r="AH105" s="284">
        <f>1*6</f>
        <v>6</v>
      </c>
      <c r="AI105" s="293">
        <f t="shared" si="2"/>
        <v>150</v>
      </c>
      <c r="AJ105" s="218">
        <v>95</v>
      </c>
      <c r="AK105" s="210">
        <f t="shared" si="3"/>
        <v>1.6964285714285714</v>
      </c>
      <c r="AL105" s="110" t="s">
        <v>216</v>
      </c>
    </row>
    <row r="106" spans="1:38" x14ac:dyDescent="0.2">
      <c r="A106" s="182">
        <v>94</v>
      </c>
      <c r="B106" s="231" t="s">
        <v>241</v>
      </c>
      <c r="C106" s="282" t="s">
        <v>330</v>
      </c>
      <c r="D106" s="283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>
        <f>13*6</f>
        <v>78</v>
      </c>
      <c r="T106" s="144"/>
      <c r="U106" s="144"/>
      <c r="V106" s="144"/>
      <c r="W106" s="144"/>
      <c r="X106" s="144">
        <f>6*12</f>
        <v>72</v>
      </c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284"/>
      <c r="AI106" s="293">
        <f t="shared" si="2"/>
        <v>150</v>
      </c>
      <c r="AJ106" s="218"/>
      <c r="AK106" s="210" t="e">
        <f t="shared" si="3"/>
        <v>#DIV/0!</v>
      </c>
      <c r="AL106" s="110" t="s">
        <v>216</v>
      </c>
    </row>
    <row r="107" spans="1:38" x14ac:dyDescent="0.2">
      <c r="A107" s="182">
        <v>95</v>
      </c>
      <c r="B107" s="231" t="s">
        <v>240</v>
      </c>
      <c r="C107" s="282" t="s">
        <v>331</v>
      </c>
      <c r="D107" s="283">
        <f>2*4</f>
        <v>8</v>
      </c>
      <c r="E107" s="144"/>
      <c r="F107" s="144"/>
      <c r="G107" s="144">
        <f>2*4</f>
        <v>8</v>
      </c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>
        <f>9*6</f>
        <v>54</v>
      </c>
      <c r="V107" s="144"/>
      <c r="W107" s="144"/>
      <c r="X107" s="144">
        <f>6*12</f>
        <v>72</v>
      </c>
      <c r="Y107" s="144"/>
      <c r="Z107" s="144"/>
      <c r="AA107" s="144"/>
      <c r="AB107" s="144"/>
      <c r="AC107" s="144"/>
      <c r="AD107" s="144"/>
      <c r="AE107" s="144"/>
      <c r="AF107" s="144"/>
      <c r="AG107" s="144">
        <f>8</f>
        <v>8</v>
      </c>
      <c r="AH107" s="284"/>
      <c r="AI107" s="293">
        <f t="shared" si="2"/>
        <v>150</v>
      </c>
      <c r="AJ107" s="218">
        <v>30</v>
      </c>
      <c r="AK107" s="210">
        <f t="shared" si="3"/>
        <v>3.75</v>
      </c>
      <c r="AL107" s="110" t="s">
        <v>216</v>
      </c>
    </row>
    <row r="108" spans="1:38" x14ac:dyDescent="0.2">
      <c r="A108" s="182">
        <v>96</v>
      </c>
      <c r="B108" s="231" t="s">
        <v>287</v>
      </c>
      <c r="C108" s="282" t="s">
        <v>332</v>
      </c>
      <c r="D108" s="283"/>
      <c r="E108" s="144"/>
      <c r="F108" s="144"/>
      <c r="G108" s="144">
        <v>8</v>
      </c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>
        <f>11*6</f>
        <v>66</v>
      </c>
      <c r="V108" s="144"/>
      <c r="W108" s="144">
        <f>1*12</f>
        <v>12</v>
      </c>
      <c r="X108" s="144">
        <f>5*12</f>
        <v>60</v>
      </c>
      <c r="Y108" s="144"/>
      <c r="Z108" s="144"/>
      <c r="AA108" s="144"/>
      <c r="AB108" s="144"/>
      <c r="AC108" s="144"/>
      <c r="AD108" s="144"/>
      <c r="AE108" s="144"/>
      <c r="AF108" s="144"/>
      <c r="AG108" s="144">
        <f>4</f>
        <v>4</v>
      </c>
      <c r="AH108" s="284"/>
      <c r="AI108" s="293">
        <f t="shared" si="2"/>
        <v>150</v>
      </c>
      <c r="AJ108" s="218">
        <v>12</v>
      </c>
      <c r="AK108" s="210" t="e">
        <f t="shared" si="3"/>
        <v>#DIV/0!</v>
      </c>
      <c r="AL108" s="110" t="s">
        <v>216</v>
      </c>
    </row>
    <row r="109" spans="1:38" x14ac:dyDescent="0.2">
      <c r="A109" s="182">
        <v>97</v>
      </c>
      <c r="B109" s="231" t="s">
        <v>242</v>
      </c>
      <c r="C109" s="282" t="s">
        <v>333</v>
      </c>
      <c r="D109" s="283">
        <f>4*4</f>
        <v>16</v>
      </c>
      <c r="E109" s="144"/>
      <c r="F109" s="144"/>
      <c r="G109" s="144"/>
      <c r="H109" s="144"/>
      <c r="I109" s="144"/>
      <c r="J109" s="144">
        <f>2*4</f>
        <v>8</v>
      </c>
      <c r="K109" s="144"/>
      <c r="L109" s="144"/>
      <c r="M109" s="144"/>
      <c r="N109" s="144"/>
      <c r="O109" s="144"/>
      <c r="P109" s="144"/>
      <c r="Q109" s="144"/>
      <c r="R109" s="144"/>
      <c r="S109" s="144">
        <f>1*6</f>
        <v>6</v>
      </c>
      <c r="T109" s="144"/>
      <c r="U109" s="144"/>
      <c r="V109" s="144"/>
      <c r="W109" s="144">
        <f>5*12</f>
        <v>60</v>
      </c>
      <c r="X109" s="144">
        <f>4*12</f>
        <v>48</v>
      </c>
      <c r="Y109" s="144"/>
      <c r="Z109" s="144"/>
      <c r="AA109" s="144"/>
      <c r="AB109" s="144"/>
      <c r="AC109" s="144"/>
      <c r="AD109" s="144"/>
      <c r="AE109" s="144"/>
      <c r="AF109" s="144"/>
      <c r="AG109" s="144">
        <f>12</f>
        <v>12</v>
      </c>
      <c r="AH109" s="284"/>
      <c r="AI109" s="293">
        <f t="shared" si="2"/>
        <v>150</v>
      </c>
      <c r="AJ109" s="218">
        <v>58</v>
      </c>
      <c r="AK109" s="210">
        <f t="shared" si="3"/>
        <v>3.625</v>
      </c>
      <c r="AL109" s="110" t="s">
        <v>216</v>
      </c>
    </row>
    <row r="110" spans="1:38" x14ac:dyDescent="0.2">
      <c r="A110" s="182">
        <v>98</v>
      </c>
      <c r="B110" s="231" t="s">
        <v>287</v>
      </c>
      <c r="C110" s="282" t="s">
        <v>334</v>
      </c>
      <c r="D110" s="283"/>
      <c r="E110" s="144"/>
      <c r="F110" s="144"/>
      <c r="G110" s="144">
        <v>4</v>
      </c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>
        <f>12*6</f>
        <v>72</v>
      </c>
      <c r="V110" s="144"/>
      <c r="W110" s="144">
        <f>1*12</f>
        <v>12</v>
      </c>
      <c r="X110" s="144">
        <f>5*12</f>
        <v>60</v>
      </c>
      <c r="Y110" s="144"/>
      <c r="Z110" s="144"/>
      <c r="AA110" s="144"/>
      <c r="AB110" s="144"/>
      <c r="AC110" s="144"/>
      <c r="AD110" s="144"/>
      <c r="AE110" s="144"/>
      <c r="AF110" s="144"/>
      <c r="AG110" s="144">
        <f>2</f>
        <v>2</v>
      </c>
      <c r="AH110" s="284"/>
      <c r="AI110" s="293">
        <f t="shared" si="2"/>
        <v>150</v>
      </c>
      <c r="AJ110" s="218"/>
      <c r="AK110" s="210" t="e">
        <f t="shared" si="3"/>
        <v>#DIV/0!</v>
      </c>
      <c r="AL110" s="110" t="s">
        <v>216</v>
      </c>
    </row>
    <row r="111" spans="1:38" x14ac:dyDescent="0.2">
      <c r="A111" s="182">
        <v>99</v>
      </c>
      <c r="B111" s="231" t="s">
        <v>398</v>
      </c>
      <c r="C111" s="282" t="s">
        <v>336</v>
      </c>
      <c r="D111" s="283"/>
      <c r="E111" s="144"/>
      <c r="F111" s="144">
        <v>96</v>
      </c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>
        <f>48</f>
        <v>48</v>
      </c>
      <c r="AH111" s="284">
        <f>1*6</f>
        <v>6</v>
      </c>
      <c r="AI111" s="293">
        <f t="shared" si="2"/>
        <v>150</v>
      </c>
      <c r="AJ111" s="218">
        <v>124</v>
      </c>
      <c r="AK111" s="210" t="e">
        <f t="shared" si="3"/>
        <v>#DIV/0!</v>
      </c>
      <c r="AL111" s="110" t="s">
        <v>216</v>
      </c>
    </row>
    <row r="112" spans="1:38" x14ac:dyDescent="0.2">
      <c r="A112" s="182">
        <v>100</v>
      </c>
      <c r="B112" s="231" t="s">
        <v>249</v>
      </c>
      <c r="C112" s="282" t="s">
        <v>408</v>
      </c>
      <c r="D112" s="283">
        <f>19*4</f>
        <v>76</v>
      </c>
      <c r="E112" s="144"/>
      <c r="F112" s="144"/>
      <c r="G112" s="144">
        <f>2*4</f>
        <v>8</v>
      </c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>
        <f>3*6</f>
        <v>18</v>
      </c>
      <c r="U112" s="144"/>
      <c r="V112" s="144"/>
      <c r="W112" s="144"/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4">
        <f>42</f>
        <v>42</v>
      </c>
      <c r="AH112" s="284">
        <f>1*6</f>
        <v>6</v>
      </c>
      <c r="AI112" s="293">
        <f t="shared" si="2"/>
        <v>150</v>
      </c>
      <c r="AJ112" s="218">
        <v>255</v>
      </c>
      <c r="AK112" s="210">
        <f t="shared" si="3"/>
        <v>3.3552631578947367</v>
      </c>
      <c r="AL112" s="110" t="s">
        <v>216</v>
      </c>
    </row>
    <row r="113" spans="1:38" x14ac:dyDescent="0.2">
      <c r="A113" s="182">
        <v>101</v>
      </c>
      <c r="B113" s="231" t="s">
        <v>287</v>
      </c>
      <c r="C113" s="282" t="s">
        <v>422</v>
      </c>
      <c r="D113" s="283"/>
      <c r="E113" s="144"/>
      <c r="F113" s="144"/>
      <c r="G113" s="144">
        <f>1*4</f>
        <v>4</v>
      </c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>
        <f>8*6</f>
        <v>48</v>
      </c>
      <c r="T113" s="144"/>
      <c r="U113" s="144"/>
      <c r="V113" s="144"/>
      <c r="W113" s="144">
        <f>2*12</f>
        <v>24</v>
      </c>
      <c r="X113" s="144">
        <f>6*12</f>
        <v>72</v>
      </c>
      <c r="Y113" s="144"/>
      <c r="Z113" s="144"/>
      <c r="AA113" s="144"/>
      <c r="AB113" s="144"/>
      <c r="AC113" s="144"/>
      <c r="AD113" s="144"/>
      <c r="AE113" s="144"/>
      <c r="AF113" s="144"/>
      <c r="AG113" s="144">
        <f>2</f>
        <v>2</v>
      </c>
      <c r="AH113" s="284"/>
      <c r="AI113" s="293">
        <f t="shared" si="2"/>
        <v>150</v>
      </c>
      <c r="AJ113" s="218"/>
      <c r="AK113" s="210" t="e">
        <f t="shared" si="3"/>
        <v>#DIV/0!</v>
      </c>
      <c r="AL113" s="110" t="s">
        <v>216</v>
      </c>
    </row>
    <row r="114" spans="1:38" x14ac:dyDescent="0.2">
      <c r="A114" s="182">
        <v>102</v>
      </c>
      <c r="B114" s="231" t="s">
        <v>440</v>
      </c>
      <c r="C114" s="282" t="s">
        <v>441</v>
      </c>
      <c r="D114" s="283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>
        <f>9*6</f>
        <v>54</v>
      </c>
      <c r="T114" s="144"/>
      <c r="U114" s="144"/>
      <c r="V114" s="144"/>
      <c r="W114" s="144">
        <f>3*12</f>
        <v>36</v>
      </c>
      <c r="X114" s="144">
        <f>5*12</f>
        <v>60</v>
      </c>
      <c r="Y114" s="144"/>
      <c r="Z114" s="144"/>
      <c r="AA114" s="144"/>
      <c r="AB114" s="144"/>
      <c r="AC114" s="144"/>
      <c r="AD114" s="144"/>
      <c r="AE114" s="144"/>
      <c r="AF114" s="144"/>
      <c r="AG114" s="144"/>
      <c r="AH114" s="284"/>
      <c r="AI114" s="293">
        <f t="shared" si="2"/>
        <v>150</v>
      </c>
      <c r="AJ114" s="218"/>
      <c r="AK114" s="210" t="e">
        <f t="shared" si="3"/>
        <v>#DIV/0!</v>
      </c>
      <c r="AL114" s="110" t="s">
        <v>216</v>
      </c>
    </row>
    <row r="115" spans="1:38" x14ac:dyDescent="0.2">
      <c r="A115" s="182">
        <v>103</v>
      </c>
      <c r="B115" s="231" t="s">
        <v>242</v>
      </c>
      <c r="C115" s="282" t="s">
        <v>425</v>
      </c>
      <c r="D115" s="283">
        <f>4*4</f>
        <v>16</v>
      </c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>
        <f>1*6</f>
        <v>6</v>
      </c>
      <c r="T115" s="144"/>
      <c r="U115" s="144"/>
      <c r="V115" s="144"/>
      <c r="W115" s="144">
        <f>5*12</f>
        <v>60</v>
      </c>
      <c r="X115" s="144">
        <f>5*12</f>
        <v>60</v>
      </c>
      <c r="Y115" s="144"/>
      <c r="Z115" s="144"/>
      <c r="AA115" s="144"/>
      <c r="AB115" s="144"/>
      <c r="AC115" s="144"/>
      <c r="AD115" s="144"/>
      <c r="AE115" s="144"/>
      <c r="AF115" s="144"/>
      <c r="AG115" s="144">
        <f>8</f>
        <v>8</v>
      </c>
      <c r="AH115" s="284"/>
      <c r="AI115" s="293">
        <f t="shared" si="2"/>
        <v>150</v>
      </c>
      <c r="AJ115" s="218">
        <v>53</v>
      </c>
      <c r="AK115" s="210">
        <f t="shared" si="3"/>
        <v>3.3125</v>
      </c>
      <c r="AL115" s="110" t="s">
        <v>216</v>
      </c>
    </row>
    <row r="116" spans="1:38" x14ac:dyDescent="0.2">
      <c r="A116" s="182">
        <v>104</v>
      </c>
      <c r="B116" s="231" t="s">
        <v>248</v>
      </c>
      <c r="C116" s="282" t="s">
        <v>442</v>
      </c>
      <c r="D116" s="283">
        <f>5*4</f>
        <v>20</v>
      </c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>
        <f>9*6</f>
        <v>54</v>
      </c>
      <c r="S116" s="144"/>
      <c r="T116" s="144">
        <f>1*6</f>
        <v>6</v>
      </c>
      <c r="U116" s="144">
        <f>2*6</f>
        <v>12</v>
      </c>
      <c r="V116" s="144"/>
      <c r="W116" s="144"/>
      <c r="X116" s="144">
        <f>4*12</f>
        <v>48</v>
      </c>
      <c r="Y116" s="144"/>
      <c r="Z116" s="144"/>
      <c r="AA116" s="144"/>
      <c r="AB116" s="144"/>
      <c r="AC116" s="144"/>
      <c r="AD116" s="144"/>
      <c r="AE116" s="144"/>
      <c r="AF116" s="144"/>
      <c r="AG116" s="144">
        <f>10</f>
        <v>10</v>
      </c>
      <c r="AH116" s="284"/>
      <c r="AI116" s="293">
        <f t="shared" si="2"/>
        <v>150</v>
      </c>
      <c r="AJ116" s="218">
        <v>112</v>
      </c>
      <c r="AK116" s="210">
        <f t="shared" si="3"/>
        <v>5.6</v>
      </c>
      <c r="AL116" s="110" t="s">
        <v>216</v>
      </c>
    </row>
    <row r="117" spans="1:38" x14ac:dyDescent="0.2">
      <c r="A117" s="182">
        <v>105</v>
      </c>
      <c r="B117" s="231" t="s">
        <v>243</v>
      </c>
      <c r="C117" s="282" t="s">
        <v>443</v>
      </c>
      <c r="D117" s="283">
        <f>14*4</f>
        <v>56</v>
      </c>
      <c r="E117" s="144"/>
      <c r="F117" s="144"/>
      <c r="G117" s="144"/>
      <c r="H117" s="144"/>
      <c r="I117" s="144"/>
      <c r="J117" s="144"/>
      <c r="K117" s="144"/>
      <c r="L117" s="144">
        <f>10*4</f>
        <v>40</v>
      </c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  <c r="AA117" s="144"/>
      <c r="AB117" s="144"/>
      <c r="AC117" s="144"/>
      <c r="AD117" s="144"/>
      <c r="AE117" s="144"/>
      <c r="AF117" s="144"/>
      <c r="AG117" s="144">
        <f>48</f>
        <v>48</v>
      </c>
      <c r="AH117" s="284">
        <f>1*6</f>
        <v>6</v>
      </c>
      <c r="AI117" s="293">
        <f t="shared" si="2"/>
        <v>150</v>
      </c>
      <c r="AJ117" s="218">
        <v>276</v>
      </c>
      <c r="AK117" s="210">
        <f t="shared" si="3"/>
        <v>4.9285714285714288</v>
      </c>
      <c r="AL117" s="110" t="s">
        <v>216</v>
      </c>
    </row>
    <row r="118" spans="1:38" x14ac:dyDescent="0.2">
      <c r="A118" s="182">
        <v>106</v>
      </c>
      <c r="B118" s="231"/>
      <c r="C118" s="282" t="s">
        <v>444</v>
      </c>
      <c r="D118" s="283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>
        <f>9*6</f>
        <v>54</v>
      </c>
      <c r="T118" s="144"/>
      <c r="U118" s="144"/>
      <c r="V118" s="144"/>
      <c r="W118" s="144"/>
      <c r="X118" s="144">
        <f>7*12</f>
        <v>84</v>
      </c>
      <c r="Y118" s="144"/>
      <c r="Z118" s="144"/>
      <c r="AA118" s="144"/>
      <c r="AB118" s="144"/>
      <c r="AC118" s="144"/>
      <c r="AD118" s="144"/>
      <c r="AE118" s="144"/>
      <c r="AF118" s="144"/>
      <c r="AG118" s="144">
        <f>12</f>
        <v>12</v>
      </c>
      <c r="AH118" s="284"/>
      <c r="AI118" s="293">
        <f t="shared" si="2"/>
        <v>150</v>
      </c>
      <c r="AJ118" s="218"/>
      <c r="AK118" s="210" t="e">
        <f t="shared" si="3"/>
        <v>#DIV/0!</v>
      </c>
      <c r="AL118" s="110" t="s">
        <v>216</v>
      </c>
    </row>
    <row r="119" spans="1:38" x14ac:dyDescent="0.2">
      <c r="A119" s="182">
        <v>107</v>
      </c>
      <c r="B119" s="231"/>
      <c r="C119" s="282" t="s">
        <v>467</v>
      </c>
      <c r="D119" s="283"/>
      <c r="E119" s="144"/>
      <c r="F119" s="144"/>
      <c r="G119" s="144">
        <f>2*4</f>
        <v>8</v>
      </c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>
        <f>9*6</f>
        <v>54</v>
      </c>
      <c r="T119" s="144"/>
      <c r="U119" s="144"/>
      <c r="V119" s="144"/>
      <c r="W119" s="144"/>
      <c r="X119" s="144">
        <f>5*12</f>
        <v>60</v>
      </c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284"/>
      <c r="AI119" s="293">
        <f t="shared" si="2"/>
        <v>122</v>
      </c>
      <c r="AJ119" s="218"/>
      <c r="AK119" s="210" t="e">
        <f t="shared" si="3"/>
        <v>#DIV/0!</v>
      </c>
      <c r="AL119" s="110" t="s">
        <v>216</v>
      </c>
    </row>
    <row r="120" spans="1:38" x14ac:dyDescent="0.2">
      <c r="A120" s="182">
        <v>108</v>
      </c>
      <c r="B120" s="231" t="s">
        <v>241</v>
      </c>
      <c r="C120" s="282" t="s">
        <v>453</v>
      </c>
      <c r="D120" s="283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284"/>
      <c r="AI120" s="293">
        <f t="shared" si="2"/>
        <v>0</v>
      </c>
      <c r="AJ120" s="218">
        <v>15</v>
      </c>
      <c r="AK120" s="210" t="e">
        <f t="shared" si="3"/>
        <v>#DIV/0!</v>
      </c>
      <c r="AL120" s="110" t="s">
        <v>216</v>
      </c>
    </row>
    <row r="121" spans="1:38" x14ac:dyDescent="0.2">
      <c r="A121" s="182">
        <v>109</v>
      </c>
      <c r="B121" s="81" t="s">
        <v>257</v>
      </c>
      <c r="C121" s="282" t="s">
        <v>452</v>
      </c>
      <c r="D121" s="283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284"/>
      <c r="AI121" s="293">
        <f t="shared" si="2"/>
        <v>0</v>
      </c>
      <c r="AJ121" s="218">
        <v>84</v>
      </c>
      <c r="AK121" s="210" t="e">
        <f t="shared" si="3"/>
        <v>#DIV/0!</v>
      </c>
      <c r="AL121" s="110" t="s">
        <v>216</v>
      </c>
    </row>
    <row r="122" spans="1:38" x14ac:dyDescent="0.2">
      <c r="A122" s="182">
        <v>110</v>
      </c>
      <c r="B122" s="231" t="s">
        <v>284</v>
      </c>
      <c r="C122" s="282" t="s">
        <v>468</v>
      </c>
      <c r="D122" s="283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284"/>
      <c r="AI122" s="293">
        <f t="shared" si="2"/>
        <v>0</v>
      </c>
      <c r="AJ122" s="218">
        <v>43</v>
      </c>
      <c r="AK122" s="210" t="e">
        <f t="shared" si="3"/>
        <v>#DIV/0!</v>
      </c>
      <c r="AL122" s="110" t="s">
        <v>216</v>
      </c>
    </row>
    <row r="123" spans="1:38" x14ac:dyDescent="0.2">
      <c r="A123" s="182">
        <v>111</v>
      </c>
      <c r="B123" s="231" t="s">
        <v>247</v>
      </c>
      <c r="C123" s="282" t="s">
        <v>335</v>
      </c>
      <c r="D123" s="283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284"/>
      <c r="AI123" s="293">
        <f t="shared" si="2"/>
        <v>0</v>
      </c>
      <c r="AJ123" s="218">
        <v>111</v>
      </c>
      <c r="AK123" s="210" t="e">
        <f t="shared" si="3"/>
        <v>#DIV/0!</v>
      </c>
      <c r="AL123" s="110" t="s">
        <v>216</v>
      </c>
    </row>
    <row r="124" spans="1:38" x14ac:dyDescent="0.2">
      <c r="A124" s="182">
        <v>112</v>
      </c>
      <c r="B124" s="287"/>
      <c r="C124" s="288" t="s">
        <v>469</v>
      </c>
      <c r="D124" s="289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>
        <f>13*6</f>
        <v>78</v>
      </c>
      <c r="T124" s="146"/>
      <c r="U124" s="146"/>
      <c r="V124" s="146"/>
      <c r="W124" s="146"/>
      <c r="X124" s="146">
        <f>6*12</f>
        <v>72</v>
      </c>
      <c r="Y124" s="146"/>
      <c r="Z124" s="146"/>
      <c r="AA124" s="146"/>
      <c r="AB124" s="146"/>
      <c r="AC124" s="146"/>
      <c r="AD124" s="146"/>
      <c r="AE124" s="146"/>
      <c r="AF124" s="146"/>
      <c r="AG124" s="146"/>
      <c r="AH124" s="290"/>
      <c r="AI124" s="293">
        <f t="shared" si="2"/>
        <v>150</v>
      </c>
      <c r="AJ124" s="295"/>
      <c r="AK124" s="211" t="e">
        <f t="shared" ref="AK124:AK167" si="4">+AJ124/D124</f>
        <v>#DIV/0!</v>
      </c>
      <c r="AL124" s="110" t="s">
        <v>216</v>
      </c>
    </row>
    <row r="125" spans="1:38" x14ac:dyDescent="0.2">
      <c r="A125" s="182">
        <v>113</v>
      </c>
      <c r="B125" s="81" t="s">
        <v>270</v>
      </c>
      <c r="C125" s="223" t="s">
        <v>217</v>
      </c>
      <c r="D125" s="427" t="s">
        <v>367</v>
      </c>
      <c r="E125" s="428"/>
      <c r="F125" s="428"/>
      <c r="G125" s="428"/>
      <c r="H125" s="428"/>
      <c r="I125" s="428"/>
      <c r="J125" s="428"/>
      <c r="K125" s="428"/>
      <c r="L125" s="428"/>
      <c r="M125" s="428"/>
      <c r="N125" s="428"/>
      <c r="O125" s="428"/>
      <c r="P125" s="428"/>
      <c r="Q125" s="428"/>
      <c r="R125" s="428"/>
      <c r="S125" s="428"/>
      <c r="T125" s="428"/>
      <c r="U125" s="428"/>
      <c r="V125" s="428"/>
      <c r="W125" s="428"/>
      <c r="X125" s="428"/>
      <c r="Y125" s="428"/>
      <c r="Z125" s="428"/>
      <c r="AA125" s="428"/>
      <c r="AB125" s="428"/>
      <c r="AC125" s="428"/>
      <c r="AD125" s="428"/>
      <c r="AE125" s="428"/>
      <c r="AF125" s="428"/>
      <c r="AG125" s="428"/>
      <c r="AH125" s="429"/>
      <c r="AI125" s="293">
        <f t="shared" si="2"/>
        <v>0</v>
      </c>
      <c r="AJ125" s="295"/>
      <c r="AK125" s="211" t="e">
        <f t="shared" si="4"/>
        <v>#VALUE!</v>
      </c>
      <c r="AL125" s="110" t="s">
        <v>191</v>
      </c>
    </row>
    <row r="126" spans="1:38" x14ac:dyDescent="0.2">
      <c r="A126" s="182">
        <v>114</v>
      </c>
      <c r="B126" s="81" t="s">
        <v>270</v>
      </c>
      <c r="C126" s="223" t="s">
        <v>218</v>
      </c>
      <c r="D126" s="289">
        <v>54</v>
      </c>
      <c r="E126" s="146"/>
      <c r="F126" s="146"/>
      <c r="G126" s="146"/>
      <c r="H126" s="146"/>
      <c r="I126" s="146">
        <v>36</v>
      </c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>
        <v>60</v>
      </c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146"/>
      <c r="AG126" s="146"/>
      <c r="AH126" s="290"/>
      <c r="AI126" s="293">
        <f t="shared" si="2"/>
        <v>150</v>
      </c>
      <c r="AJ126" s="119">
        <v>169</v>
      </c>
      <c r="AK126" s="211">
        <f t="shared" si="4"/>
        <v>3.1296296296296298</v>
      </c>
      <c r="AL126" s="110" t="s">
        <v>191</v>
      </c>
    </row>
    <row r="127" spans="1:38" x14ac:dyDescent="0.2">
      <c r="A127" s="182">
        <v>115</v>
      </c>
      <c r="B127" s="81" t="s">
        <v>270</v>
      </c>
      <c r="C127" s="223" t="s">
        <v>337</v>
      </c>
      <c r="D127" s="289">
        <v>90</v>
      </c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>
        <v>60</v>
      </c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6"/>
      <c r="AG127" s="146"/>
      <c r="AH127" s="290"/>
      <c r="AI127" s="293">
        <f t="shared" si="2"/>
        <v>150</v>
      </c>
      <c r="AJ127" s="119">
        <v>265</v>
      </c>
      <c r="AK127" s="211">
        <f t="shared" si="4"/>
        <v>2.9444444444444446</v>
      </c>
      <c r="AL127" s="110" t="s">
        <v>191</v>
      </c>
    </row>
    <row r="128" spans="1:38" x14ac:dyDescent="0.2">
      <c r="A128" s="182">
        <v>116</v>
      </c>
      <c r="B128" s="81" t="s">
        <v>270</v>
      </c>
      <c r="C128" s="223" t="s">
        <v>277</v>
      </c>
      <c r="D128" s="289">
        <v>36</v>
      </c>
      <c r="E128" s="146"/>
      <c r="F128" s="146"/>
      <c r="G128" s="146"/>
      <c r="H128" s="146"/>
      <c r="I128" s="146">
        <v>54</v>
      </c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>
        <v>60</v>
      </c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290"/>
      <c r="AI128" s="293">
        <f t="shared" si="2"/>
        <v>150</v>
      </c>
      <c r="AJ128" s="119">
        <v>12</v>
      </c>
      <c r="AK128" s="211">
        <f t="shared" si="4"/>
        <v>0.33333333333333331</v>
      </c>
      <c r="AL128" s="110" t="s">
        <v>191</v>
      </c>
    </row>
    <row r="129" spans="1:38" x14ac:dyDescent="0.2">
      <c r="A129" s="182">
        <v>117</v>
      </c>
      <c r="B129" s="81" t="s">
        <v>270</v>
      </c>
      <c r="C129" s="223" t="s">
        <v>338</v>
      </c>
      <c r="D129" s="289">
        <v>150</v>
      </c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290"/>
      <c r="AI129" s="293">
        <f t="shared" si="2"/>
        <v>150</v>
      </c>
      <c r="AJ129" s="119">
        <v>138</v>
      </c>
      <c r="AK129" s="211">
        <f t="shared" si="4"/>
        <v>0.92</v>
      </c>
      <c r="AL129" s="110" t="s">
        <v>191</v>
      </c>
    </row>
    <row r="130" spans="1:38" x14ac:dyDescent="0.2">
      <c r="A130" s="182">
        <v>118</v>
      </c>
      <c r="B130" s="81" t="s">
        <v>270</v>
      </c>
      <c r="C130" s="223" t="s">
        <v>339</v>
      </c>
      <c r="D130" s="289">
        <v>36</v>
      </c>
      <c r="E130" s="146"/>
      <c r="F130" s="430" t="s">
        <v>397</v>
      </c>
      <c r="G130" s="428"/>
      <c r="H130" s="428"/>
      <c r="I130" s="428"/>
      <c r="J130" s="428"/>
      <c r="K130" s="428"/>
      <c r="L130" s="428"/>
      <c r="M130" s="428"/>
      <c r="N130" s="428"/>
      <c r="O130" s="428"/>
      <c r="P130" s="428"/>
      <c r="Q130" s="428"/>
      <c r="R130" s="428"/>
      <c r="S130" s="428"/>
      <c r="T130" s="428"/>
      <c r="U130" s="428"/>
      <c r="V130" s="428"/>
      <c r="W130" s="428"/>
      <c r="X130" s="428"/>
      <c r="Y130" s="431"/>
      <c r="Z130" s="146"/>
      <c r="AA130" s="146"/>
      <c r="AB130" s="146"/>
      <c r="AC130" s="146"/>
      <c r="AD130" s="146"/>
      <c r="AE130" s="146"/>
      <c r="AF130" s="146"/>
      <c r="AG130" s="146"/>
      <c r="AH130" s="290"/>
      <c r="AI130" s="293">
        <f t="shared" si="2"/>
        <v>36</v>
      </c>
      <c r="AJ130" s="119">
        <v>73</v>
      </c>
      <c r="AK130" s="211">
        <f t="shared" si="4"/>
        <v>2.0277777777777777</v>
      </c>
      <c r="AL130" s="110" t="s">
        <v>191</v>
      </c>
    </row>
    <row r="131" spans="1:38" x14ac:dyDescent="0.2">
      <c r="A131" s="182">
        <v>119</v>
      </c>
      <c r="B131" s="81" t="s">
        <v>270</v>
      </c>
      <c r="C131" s="223" t="s">
        <v>340</v>
      </c>
      <c r="D131" s="289">
        <v>54</v>
      </c>
      <c r="E131" s="146"/>
      <c r="F131" s="146"/>
      <c r="G131" s="146"/>
      <c r="H131" s="146"/>
      <c r="I131" s="146">
        <v>36</v>
      </c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>
        <v>60</v>
      </c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290"/>
      <c r="AI131" s="293">
        <f t="shared" si="2"/>
        <v>150</v>
      </c>
      <c r="AJ131" s="119">
        <v>329</v>
      </c>
      <c r="AK131" s="211">
        <f t="shared" si="4"/>
        <v>6.0925925925925926</v>
      </c>
      <c r="AL131" s="110" t="s">
        <v>191</v>
      </c>
    </row>
    <row r="132" spans="1:38" x14ac:dyDescent="0.2">
      <c r="A132" s="182">
        <v>120</v>
      </c>
      <c r="B132" s="81" t="s">
        <v>270</v>
      </c>
      <c r="C132" s="223" t="s">
        <v>341</v>
      </c>
      <c r="D132" s="289">
        <v>150</v>
      </c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290"/>
      <c r="AI132" s="293">
        <f t="shared" si="2"/>
        <v>150</v>
      </c>
      <c r="AJ132" s="119">
        <v>276</v>
      </c>
      <c r="AK132" s="211">
        <f t="shared" si="4"/>
        <v>1.84</v>
      </c>
      <c r="AL132" s="110" t="s">
        <v>191</v>
      </c>
    </row>
    <row r="133" spans="1:38" x14ac:dyDescent="0.2">
      <c r="A133" s="182">
        <v>121</v>
      </c>
      <c r="B133" s="81" t="s">
        <v>270</v>
      </c>
      <c r="C133" s="223" t="s">
        <v>342</v>
      </c>
      <c r="D133" s="289">
        <v>150</v>
      </c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146"/>
      <c r="AA133" s="146"/>
      <c r="AB133" s="146"/>
      <c r="AC133" s="146"/>
      <c r="AD133" s="146"/>
      <c r="AE133" s="146"/>
      <c r="AF133" s="146"/>
      <c r="AG133" s="146"/>
      <c r="AH133" s="290"/>
      <c r="AI133" s="293">
        <f t="shared" si="2"/>
        <v>150</v>
      </c>
      <c r="AJ133" s="119">
        <v>37</v>
      </c>
      <c r="AK133" s="211">
        <f t="shared" si="4"/>
        <v>0.24666666666666667</v>
      </c>
      <c r="AL133" s="110" t="s">
        <v>191</v>
      </c>
    </row>
    <row r="134" spans="1:38" x14ac:dyDescent="0.2">
      <c r="A134" s="182">
        <v>122</v>
      </c>
      <c r="B134" s="81" t="s">
        <v>270</v>
      </c>
      <c r="C134" s="300" t="s">
        <v>343</v>
      </c>
      <c r="D134" s="289">
        <v>138</v>
      </c>
      <c r="E134" s="146"/>
      <c r="F134" s="146"/>
      <c r="G134" s="146"/>
      <c r="H134" s="146"/>
      <c r="I134" s="146">
        <v>12</v>
      </c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290"/>
      <c r="AI134" s="293">
        <f t="shared" si="2"/>
        <v>150</v>
      </c>
      <c r="AJ134" s="119">
        <v>134</v>
      </c>
      <c r="AK134" s="211">
        <f t="shared" si="4"/>
        <v>0.97101449275362317</v>
      </c>
      <c r="AL134" s="110" t="s">
        <v>191</v>
      </c>
    </row>
    <row r="135" spans="1:38" x14ac:dyDescent="0.2">
      <c r="A135" s="182">
        <v>123</v>
      </c>
      <c r="B135" s="81" t="s">
        <v>270</v>
      </c>
      <c r="C135" s="300" t="s">
        <v>344</v>
      </c>
      <c r="D135" s="289">
        <v>132</v>
      </c>
      <c r="E135" s="146"/>
      <c r="F135" s="146"/>
      <c r="G135" s="146"/>
      <c r="H135" s="146"/>
      <c r="I135" s="146">
        <v>18</v>
      </c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6"/>
      <c r="AB135" s="146"/>
      <c r="AC135" s="146"/>
      <c r="AD135" s="146"/>
      <c r="AE135" s="146"/>
      <c r="AF135" s="146"/>
      <c r="AG135" s="146"/>
      <c r="AH135" s="290"/>
      <c r="AI135" s="293">
        <f t="shared" si="2"/>
        <v>150</v>
      </c>
      <c r="AJ135" s="119">
        <v>172</v>
      </c>
      <c r="AK135" s="211">
        <f t="shared" si="4"/>
        <v>1.303030303030303</v>
      </c>
      <c r="AL135" s="110" t="s">
        <v>191</v>
      </c>
    </row>
    <row r="136" spans="1:38" x14ac:dyDescent="0.2">
      <c r="A136" s="182">
        <v>124</v>
      </c>
      <c r="B136" s="81" t="s">
        <v>270</v>
      </c>
      <c r="C136" s="300" t="s">
        <v>345</v>
      </c>
      <c r="D136" s="289">
        <v>150</v>
      </c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46"/>
      <c r="AA136" s="146"/>
      <c r="AB136" s="146"/>
      <c r="AC136" s="146"/>
      <c r="AD136" s="146"/>
      <c r="AE136" s="146"/>
      <c r="AF136" s="146"/>
      <c r="AG136" s="146"/>
      <c r="AH136" s="290"/>
      <c r="AI136" s="293">
        <f t="shared" si="2"/>
        <v>150</v>
      </c>
      <c r="AJ136" s="119">
        <v>226</v>
      </c>
      <c r="AK136" s="211">
        <f t="shared" si="4"/>
        <v>1.5066666666666666</v>
      </c>
      <c r="AL136" s="110" t="s">
        <v>191</v>
      </c>
    </row>
    <row r="137" spans="1:38" x14ac:dyDescent="0.2">
      <c r="A137" s="182">
        <v>125</v>
      </c>
      <c r="B137" s="81" t="s">
        <v>270</v>
      </c>
      <c r="C137" s="301" t="s">
        <v>219</v>
      </c>
      <c r="D137" s="289">
        <v>6</v>
      </c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6">
        <v>144</v>
      </c>
      <c r="V137" s="146"/>
      <c r="W137" s="146"/>
      <c r="X137" s="146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290"/>
      <c r="AI137" s="293">
        <f t="shared" si="2"/>
        <v>150</v>
      </c>
      <c r="AJ137" s="295">
        <v>167</v>
      </c>
      <c r="AK137" s="211">
        <f t="shared" si="4"/>
        <v>27.833333333333332</v>
      </c>
      <c r="AL137" s="110" t="s">
        <v>192</v>
      </c>
    </row>
    <row r="138" spans="1:38" x14ac:dyDescent="0.2">
      <c r="A138" s="182">
        <v>126</v>
      </c>
      <c r="B138" s="81" t="s">
        <v>270</v>
      </c>
      <c r="C138" s="301" t="s">
        <v>272</v>
      </c>
      <c r="D138" s="289">
        <v>12</v>
      </c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>
        <v>138</v>
      </c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290"/>
      <c r="AI138" s="293">
        <f t="shared" si="2"/>
        <v>150</v>
      </c>
      <c r="AJ138" s="295">
        <v>191</v>
      </c>
      <c r="AK138" s="211">
        <f t="shared" si="4"/>
        <v>15.916666666666666</v>
      </c>
      <c r="AL138" s="110" t="s">
        <v>192</v>
      </c>
    </row>
    <row r="139" spans="1:38" x14ac:dyDescent="0.2">
      <c r="A139" s="182">
        <v>127</v>
      </c>
      <c r="B139" s="81" t="s">
        <v>270</v>
      </c>
      <c r="C139" s="301" t="s">
        <v>259</v>
      </c>
      <c r="D139" s="289">
        <v>6</v>
      </c>
      <c r="E139" s="146"/>
      <c r="F139" s="146"/>
      <c r="G139" s="146"/>
      <c r="H139" s="146"/>
      <c r="I139" s="146"/>
      <c r="J139" s="146">
        <v>18</v>
      </c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>
        <v>126</v>
      </c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290"/>
      <c r="AI139" s="293">
        <f t="shared" si="2"/>
        <v>150</v>
      </c>
      <c r="AJ139" s="295">
        <v>118</v>
      </c>
      <c r="AK139" s="211">
        <f t="shared" si="4"/>
        <v>19.666666666666668</v>
      </c>
      <c r="AL139" s="110" t="s">
        <v>192</v>
      </c>
    </row>
    <row r="140" spans="1:38" x14ac:dyDescent="0.2">
      <c r="A140" s="182">
        <v>128</v>
      </c>
      <c r="B140" s="81" t="s">
        <v>270</v>
      </c>
      <c r="C140" s="301" t="s">
        <v>411</v>
      </c>
      <c r="D140" s="289">
        <v>6</v>
      </c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>
        <v>144</v>
      </c>
      <c r="V140" s="146"/>
      <c r="W140" s="146"/>
      <c r="X140" s="146"/>
      <c r="Y140" s="146"/>
      <c r="Z140" s="146"/>
      <c r="AA140" s="146"/>
      <c r="AB140" s="146"/>
      <c r="AC140" s="146"/>
      <c r="AD140" s="146"/>
      <c r="AE140" s="146"/>
      <c r="AF140" s="146"/>
      <c r="AG140" s="146"/>
      <c r="AH140" s="290"/>
      <c r="AI140" s="293">
        <f t="shared" si="2"/>
        <v>150</v>
      </c>
      <c r="AJ140" s="295">
        <v>94</v>
      </c>
      <c r="AK140" s="211">
        <f t="shared" si="4"/>
        <v>15.666666666666666</v>
      </c>
      <c r="AL140" s="110" t="s">
        <v>192</v>
      </c>
    </row>
    <row r="141" spans="1:38" x14ac:dyDescent="0.2">
      <c r="A141" s="182">
        <v>129</v>
      </c>
      <c r="B141" s="81" t="s">
        <v>270</v>
      </c>
      <c r="C141" s="301" t="s">
        <v>221</v>
      </c>
      <c r="D141" s="427" t="s">
        <v>454</v>
      </c>
      <c r="E141" s="428"/>
      <c r="F141" s="428"/>
      <c r="G141" s="428"/>
      <c r="H141" s="428"/>
      <c r="I141" s="428"/>
      <c r="J141" s="428"/>
      <c r="K141" s="428"/>
      <c r="L141" s="428"/>
      <c r="M141" s="428"/>
      <c r="N141" s="428"/>
      <c r="O141" s="428"/>
      <c r="P141" s="428"/>
      <c r="Q141" s="428"/>
      <c r="R141" s="428"/>
      <c r="S141" s="428"/>
      <c r="T141" s="428"/>
      <c r="U141" s="428"/>
      <c r="V141" s="428"/>
      <c r="W141" s="428"/>
      <c r="X141" s="428"/>
      <c r="Y141" s="428"/>
      <c r="Z141" s="428"/>
      <c r="AA141" s="428"/>
      <c r="AB141" s="428"/>
      <c r="AC141" s="428"/>
      <c r="AD141" s="428"/>
      <c r="AE141" s="428"/>
      <c r="AF141" s="428"/>
      <c r="AG141" s="428"/>
      <c r="AH141" s="429"/>
      <c r="AI141" s="293">
        <f t="shared" si="2"/>
        <v>0</v>
      </c>
      <c r="AJ141" s="295"/>
      <c r="AK141" s="211" t="e">
        <f t="shared" si="4"/>
        <v>#VALUE!</v>
      </c>
      <c r="AL141" s="110" t="s">
        <v>192</v>
      </c>
    </row>
    <row r="142" spans="1:38" x14ac:dyDescent="0.2">
      <c r="A142" s="182">
        <v>130</v>
      </c>
      <c r="B142" s="81" t="s">
        <v>270</v>
      </c>
      <c r="C142" s="288" t="s">
        <v>470</v>
      </c>
      <c r="D142" s="289">
        <v>30</v>
      </c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>
        <v>24</v>
      </c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290"/>
      <c r="AI142" s="293">
        <f t="shared" si="2"/>
        <v>54</v>
      </c>
      <c r="AJ142" s="295">
        <v>76</v>
      </c>
      <c r="AK142" s="211">
        <f t="shared" si="4"/>
        <v>2.5333333333333332</v>
      </c>
      <c r="AL142" s="110" t="s">
        <v>192</v>
      </c>
    </row>
    <row r="143" spans="1:38" x14ac:dyDescent="0.2">
      <c r="A143" s="182">
        <v>131</v>
      </c>
      <c r="B143" s="81" t="s">
        <v>270</v>
      </c>
      <c r="C143" s="302" t="s">
        <v>237</v>
      </c>
      <c r="D143" s="289">
        <v>90</v>
      </c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>
        <v>60</v>
      </c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290"/>
      <c r="AI143" s="293">
        <f t="shared" si="2"/>
        <v>150</v>
      </c>
      <c r="AJ143" s="295">
        <v>270</v>
      </c>
      <c r="AK143" s="211">
        <f t="shared" si="4"/>
        <v>3</v>
      </c>
      <c r="AL143" s="110" t="s">
        <v>194</v>
      </c>
    </row>
    <row r="144" spans="1:38" x14ac:dyDescent="0.2">
      <c r="A144" s="182">
        <v>132</v>
      </c>
      <c r="B144" s="81" t="s">
        <v>270</v>
      </c>
      <c r="C144" s="143" t="s">
        <v>271</v>
      </c>
      <c r="D144" s="289">
        <v>90</v>
      </c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>
        <v>60</v>
      </c>
      <c r="V144" s="146"/>
      <c r="W144" s="146"/>
      <c r="X144" s="146"/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290"/>
      <c r="AI144" s="293">
        <f t="shared" si="2"/>
        <v>150</v>
      </c>
      <c r="AJ144" s="295">
        <v>179</v>
      </c>
      <c r="AK144" s="211">
        <f t="shared" si="4"/>
        <v>1.9888888888888889</v>
      </c>
      <c r="AL144" s="110" t="s">
        <v>194</v>
      </c>
    </row>
    <row r="145" spans="1:38" x14ac:dyDescent="0.2">
      <c r="A145" s="182">
        <v>133</v>
      </c>
      <c r="B145" s="81" t="s">
        <v>270</v>
      </c>
      <c r="C145" s="303" t="s">
        <v>471</v>
      </c>
      <c r="D145" s="289">
        <v>90</v>
      </c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>
        <v>60</v>
      </c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290"/>
      <c r="AI145" s="293">
        <f t="shared" si="2"/>
        <v>150</v>
      </c>
      <c r="AJ145" s="295">
        <v>83</v>
      </c>
      <c r="AK145" s="211">
        <f t="shared" si="4"/>
        <v>0.92222222222222228</v>
      </c>
      <c r="AL145" s="110" t="s">
        <v>194</v>
      </c>
    </row>
    <row r="146" spans="1:38" x14ac:dyDescent="0.2">
      <c r="A146" s="182">
        <v>134</v>
      </c>
      <c r="B146" s="81" t="s">
        <v>270</v>
      </c>
      <c r="C146" s="304" t="s">
        <v>472</v>
      </c>
      <c r="D146" s="289">
        <v>90</v>
      </c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>
        <v>60</v>
      </c>
      <c r="V146" s="146"/>
      <c r="W146" s="146"/>
      <c r="X146" s="146"/>
      <c r="Y146" s="146"/>
      <c r="Z146" s="146"/>
      <c r="AA146" s="146"/>
      <c r="AB146" s="146"/>
      <c r="AC146" s="146"/>
      <c r="AD146" s="146"/>
      <c r="AE146" s="146"/>
      <c r="AF146" s="146"/>
      <c r="AG146" s="146"/>
      <c r="AH146" s="290"/>
      <c r="AI146" s="293">
        <f t="shared" si="2"/>
        <v>150</v>
      </c>
      <c r="AJ146" s="295">
        <v>13</v>
      </c>
      <c r="AK146" s="211">
        <f t="shared" si="4"/>
        <v>0.14444444444444443</v>
      </c>
      <c r="AL146" s="110" t="s">
        <v>220</v>
      </c>
    </row>
    <row r="147" spans="1:38" x14ac:dyDescent="0.2">
      <c r="A147" s="182">
        <v>135</v>
      </c>
      <c r="B147" s="81" t="s">
        <v>270</v>
      </c>
      <c r="C147" s="120" t="s">
        <v>260</v>
      </c>
      <c r="D147" s="143">
        <v>48</v>
      </c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4">
        <v>48</v>
      </c>
      <c r="T147" s="144"/>
      <c r="U147" s="144">
        <v>48</v>
      </c>
      <c r="V147" s="146"/>
      <c r="W147" s="146"/>
      <c r="X147" s="146"/>
      <c r="Y147" s="146"/>
      <c r="Z147" s="146"/>
      <c r="AA147" s="146"/>
      <c r="AB147" s="146"/>
      <c r="AC147" s="146"/>
      <c r="AD147" s="146"/>
      <c r="AE147" s="142">
        <v>6</v>
      </c>
      <c r="AF147" s="146"/>
      <c r="AG147" s="146"/>
      <c r="AH147" s="290"/>
      <c r="AI147" s="293">
        <f t="shared" si="2"/>
        <v>150</v>
      </c>
      <c r="AJ147" s="119">
        <v>66</v>
      </c>
      <c r="AK147" s="211">
        <f t="shared" si="4"/>
        <v>1.375</v>
      </c>
      <c r="AL147" s="110" t="s">
        <v>195</v>
      </c>
    </row>
    <row r="148" spans="1:38" x14ac:dyDescent="0.2">
      <c r="A148" s="182">
        <v>136</v>
      </c>
      <c r="B148" s="81" t="s">
        <v>270</v>
      </c>
      <c r="C148" s="120" t="s">
        <v>457</v>
      </c>
      <c r="D148" s="143">
        <v>18</v>
      </c>
      <c r="E148" s="146"/>
      <c r="F148" s="146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  <c r="Q148" s="146"/>
      <c r="R148" s="146"/>
      <c r="S148" s="142">
        <v>63</v>
      </c>
      <c r="T148" s="142"/>
      <c r="U148" s="142">
        <v>63</v>
      </c>
      <c r="V148" s="146"/>
      <c r="W148" s="146"/>
      <c r="X148" s="146"/>
      <c r="Y148" s="146"/>
      <c r="Z148" s="146"/>
      <c r="AA148" s="146"/>
      <c r="AB148" s="146"/>
      <c r="AC148" s="146"/>
      <c r="AD148" s="146"/>
      <c r="AE148" s="144">
        <v>6</v>
      </c>
      <c r="AF148" s="146"/>
      <c r="AG148" s="146"/>
      <c r="AH148" s="290"/>
      <c r="AI148" s="293">
        <f t="shared" si="2"/>
        <v>150</v>
      </c>
      <c r="AJ148" s="119">
        <v>56</v>
      </c>
      <c r="AK148" s="211">
        <f t="shared" si="4"/>
        <v>3.1111111111111112</v>
      </c>
      <c r="AL148" s="110" t="s">
        <v>195</v>
      </c>
    </row>
    <row r="149" spans="1:38" x14ac:dyDescent="0.2">
      <c r="A149" s="182">
        <v>137</v>
      </c>
      <c r="B149" s="81" t="s">
        <v>270</v>
      </c>
      <c r="C149" s="120" t="s">
        <v>352</v>
      </c>
      <c r="D149" s="143">
        <v>24</v>
      </c>
      <c r="E149" s="146"/>
      <c r="F149" s="146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  <c r="Q149" s="146"/>
      <c r="R149" s="146"/>
      <c r="S149" s="142">
        <v>60</v>
      </c>
      <c r="T149" s="142"/>
      <c r="U149" s="142">
        <v>60</v>
      </c>
      <c r="V149" s="146"/>
      <c r="W149" s="146"/>
      <c r="X149" s="146"/>
      <c r="Y149" s="146"/>
      <c r="Z149" s="146"/>
      <c r="AA149" s="146"/>
      <c r="AB149" s="146"/>
      <c r="AC149" s="146"/>
      <c r="AD149" s="146"/>
      <c r="AE149" s="142">
        <v>6</v>
      </c>
      <c r="AF149" s="146"/>
      <c r="AG149" s="146"/>
      <c r="AH149" s="290"/>
      <c r="AI149" s="293">
        <f t="shared" si="2"/>
        <v>150</v>
      </c>
      <c r="AJ149" s="119">
        <v>45</v>
      </c>
      <c r="AK149" s="211">
        <f t="shared" si="4"/>
        <v>1.875</v>
      </c>
      <c r="AL149" s="110" t="s">
        <v>195</v>
      </c>
    </row>
    <row r="150" spans="1:38" x14ac:dyDescent="0.2">
      <c r="A150" s="182">
        <v>138</v>
      </c>
      <c r="B150" s="81" t="s">
        <v>270</v>
      </c>
      <c r="C150" s="120" t="s">
        <v>455</v>
      </c>
      <c r="D150" s="143">
        <v>30</v>
      </c>
      <c r="E150" s="146"/>
      <c r="F150" s="146"/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144">
        <v>60</v>
      </c>
      <c r="T150" s="144"/>
      <c r="U150" s="144">
        <v>60</v>
      </c>
      <c r="V150" s="146"/>
      <c r="W150" s="146"/>
      <c r="X150" s="146"/>
      <c r="Y150" s="146"/>
      <c r="Z150" s="146"/>
      <c r="AA150" s="146"/>
      <c r="AB150" s="146"/>
      <c r="AC150" s="146"/>
      <c r="AD150" s="146"/>
      <c r="AE150" s="142"/>
      <c r="AF150" s="146"/>
      <c r="AG150" s="146"/>
      <c r="AH150" s="290"/>
      <c r="AI150" s="293">
        <f t="shared" si="2"/>
        <v>150</v>
      </c>
      <c r="AJ150" s="119">
        <v>195</v>
      </c>
      <c r="AK150" s="211">
        <f t="shared" si="4"/>
        <v>6.5</v>
      </c>
      <c r="AL150" s="110" t="s">
        <v>195</v>
      </c>
    </row>
    <row r="151" spans="1:38" x14ac:dyDescent="0.2">
      <c r="A151" s="182">
        <v>139</v>
      </c>
      <c r="B151" s="81" t="s">
        <v>270</v>
      </c>
      <c r="C151" s="120" t="s">
        <v>255</v>
      </c>
      <c r="D151" s="223">
        <v>24</v>
      </c>
      <c r="E151" s="146"/>
      <c r="F151" s="146"/>
      <c r="G151" s="146"/>
      <c r="H151" s="146"/>
      <c r="I151" s="146"/>
      <c r="J151" s="146"/>
      <c r="K151" s="146"/>
      <c r="L151" s="146"/>
      <c r="M151" s="146"/>
      <c r="N151" s="146"/>
      <c r="O151" s="146"/>
      <c r="P151" s="146"/>
      <c r="Q151" s="146"/>
      <c r="R151" s="146"/>
      <c r="S151" s="142">
        <v>60</v>
      </c>
      <c r="T151" s="142"/>
      <c r="U151" s="142">
        <v>60</v>
      </c>
      <c r="V151" s="146"/>
      <c r="W151" s="146"/>
      <c r="X151" s="146"/>
      <c r="Y151" s="146"/>
      <c r="Z151" s="146"/>
      <c r="AA151" s="146"/>
      <c r="AB151" s="146"/>
      <c r="AC151" s="146"/>
      <c r="AD151" s="146"/>
      <c r="AE151" s="142">
        <v>6</v>
      </c>
      <c r="AF151" s="146"/>
      <c r="AG151" s="146"/>
      <c r="AH151" s="290"/>
      <c r="AI151" s="293">
        <f t="shared" si="2"/>
        <v>150</v>
      </c>
      <c r="AJ151" s="119">
        <v>110</v>
      </c>
      <c r="AK151" s="211">
        <f t="shared" si="4"/>
        <v>4.583333333333333</v>
      </c>
      <c r="AL151" s="110" t="s">
        <v>195</v>
      </c>
    </row>
    <row r="152" spans="1:38" x14ac:dyDescent="0.2">
      <c r="A152" s="182">
        <v>140</v>
      </c>
      <c r="B152" s="81" t="s">
        <v>270</v>
      </c>
      <c r="C152" s="189" t="s">
        <v>473</v>
      </c>
      <c r="D152" s="143">
        <v>48</v>
      </c>
      <c r="E152" s="146"/>
      <c r="F152" s="146"/>
      <c r="G152" s="146"/>
      <c r="H152" s="146"/>
      <c r="I152" s="146"/>
      <c r="J152" s="146"/>
      <c r="K152" s="146"/>
      <c r="L152" s="146"/>
      <c r="M152" s="146"/>
      <c r="N152" s="146"/>
      <c r="O152" s="146"/>
      <c r="P152" s="146"/>
      <c r="Q152" s="146"/>
      <c r="R152" s="146"/>
      <c r="S152" s="144">
        <v>48</v>
      </c>
      <c r="T152" s="144"/>
      <c r="U152" s="144">
        <v>48</v>
      </c>
      <c r="V152" s="146"/>
      <c r="W152" s="146"/>
      <c r="X152" s="146"/>
      <c r="Y152" s="146"/>
      <c r="Z152" s="146"/>
      <c r="AA152" s="146"/>
      <c r="AB152" s="146"/>
      <c r="AC152" s="146"/>
      <c r="AD152" s="146"/>
      <c r="AE152" s="142">
        <v>6</v>
      </c>
      <c r="AF152" s="146"/>
      <c r="AG152" s="146"/>
      <c r="AH152" s="290"/>
      <c r="AI152" s="293">
        <f t="shared" si="2"/>
        <v>150</v>
      </c>
      <c r="AJ152" s="119">
        <v>108</v>
      </c>
      <c r="AK152" s="211">
        <f t="shared" si="4"/>
        <v>2.25</v>
      </c>
      <c r="AL152" s="110" t="s">
        <v>195</v>
      </c>
    </row>
    <row r="153" spans="1:38" x14ac:dyDescent="0.2">
      <c r="A153" s="182">
        <v>141</v>
      </c>
      <c r="B153" s="81" t="s">
        <v>270</v>
      </c>
      <c r="C153" s="120" t="s">
        <v>261</v>
      </c>
      <c r="D153" s="143">
        <v>30</v>
      </c>
      <c r="E153" s="146"/>
      <c r="F153" s="146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  <c r="Q153" s="146"/>
      <c r="R153" s="146"/>
      <c r="S153" s="144">
        <v>60</v>
      </c>
      <c r="T153" s="144"/>
      <c r="U153" s="144">
        <v>60</v>
      </c>
      <c r="V153" s="146"/>
      <c r="W153" s="146"/>
      <c r="X153" s="146"/>
      <c r="Y153" s="146"/>
      <c r="Z153" s="146"/>
      <c r="AA153" s="146"/>
      <c r="AB153" s="146"/>
      <c r="AC153" s="146"/>
      <c r="AD153" s="146"/>
      <c r="AE153" s="142"/>
      <c r="AF153" s="146"/>
      <c r="AG153" s="146"/>
      <c r="AH153" s="290"/>
      <c r="AI153" s="293">
        <f t="shared" si="2"/>
        <v>150</v>
      </c>
      <c r="AJ153" s="119">
        <v>61</v>
      </c>
      <c r="AK153" s="211">
        <f t="shared" si="4"/>
        <v>2.0333333333333332</v>
      </c>
      <c r="AL153" s="110" t="s">
        <v>195</v>
      </c>
    </row>
    <row r="154" spans="1:38" x14ac:dyDescent="0.2">
      <c r="A154" s="182">
        <v>142</v>
      </c>
      <c r="B154" s="81" t="s">
        <v>270</v>
      </c>
      <c r="C154" s="189" t="s">
        <v>474</v>
      </c>
      <c r="D154" s="223">
        <v>84</v>
      </c>
      <c r="E154" s="146"/>
      <c r="F154" s="146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  <c r="Z154" s="146"/>
      <c r="AA154" s="146"/>
      <c r="AB154" s="146"/>
      <c r="AC154" s="146"/>
      <c r="AD154" s="146"/>
      <c r="AE154" s="144"/>
      <c r="AF154" s="146"/>
      <c r="AG154" s="146"/>
      <c r="AH154" s="290"/>
      <c r="AI154" s="293">
        <f t="shared" si="2"/>
        <v>84</v>
      </c>
      <c r="AJ154" s="119">
        <v>58</v>
      </c>
      <c r="AK154" s="211">
        <f t="shared" si="4"/>
        <v>0.69047619047619047</v>
      </c>
      <c r="AL154" s="110" t="s">
        <v>197</v>
      </c>
    </row>
    <row r="155" spans="1:38" x14ac:dyDescent="0.2">
      <c r="A155" s="182">
        <v>143</v>
      </c>
      <c r="B155" s="81" t="s">
        <v>270</v>
      </c>
      <c r="C155" s="305" t="s">
        <v>458</v>
      </c>
      <c r="D155" s="143">
        <v>84</v>
      </c>
      <c r="E155" s="146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6"/>
      <c r="T155" s="146"/>
      <c r="U155" s="146"/>
      <c r="V155" s="146"/>
      <c r="W155" s="146">
        <v>60</v>
      </c>
      <c r="X155" s="146"/>
      <c r="Y155" s="146"/>
      <c r="Z155" s="146"/>
      <c r="AA155" s="146"/>
      <c r="AB155" s="146"/>
      <c r="AC155" s="146"/>
      <c r="AD155" s="146"/>
      <c r="AE155" s="144">
        <v>6</v>
      </c>
      <c r="AF155" s="146"/>
      <c r="AG155" s="146"/>
      <c r="AH155" s="290"/>
      <c r="AI155" s="293">
        <f t="shared" si="2"/>
        <v>150</v>
      </c>
      <c r="AJ155" s="119">
        <v>280</v>
      </c>
      <c r="AK155" s="211">
        <f t="shared" si="4"/>
        <v>3.3333333333333335</v>
      </c>
      <c r="AL155" s="110" t="s">
        <v>196</v>
      </c>
    </row>
    <row r="156" spans="1:38" x14ac:dyDescent="0.2">
      <c r="A156" s="182">
        <v>144</v>
      </c>
      <c r="B156" s="219" t="s">
        <v>270</v>
      </c>
      <c r="C156" s="38" t="s">
        <v>222</v>
      </c>
      <c r="D156" s="306">
        <v>54</v>
      </c>
      <c r="E156" s="146"/>
      <c r="F156" s="146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146"/>
      <c r="S156" s="144">
        <v>10</v>
      </c>
      <c r="T156" s="144"/>
      <c r="U156" s="144">
        <v>20</v>
      </c>
      <c r="V156" s="144"/>
      <c r="W156" s="144">
        <v>42</v>
      </c>
      <c r="X156" s="144">
        <v>24</v>
      </c>
      <c r="Y156" s="146"/>
      <c r="Z156" s="146"/>
      <c r="AA156" s="146"/>
      <c r="AB156" s="146"/>
      <c r="AC156" s="146"/>
      <c r="AD156" s="146"/>
      <c r="AE156" s="146"/>
      <c r="AF156" s="146"/>
      <c r="AG156" s="146"/>
      <c r="AH156" s="290"/>
      <c r="AI156" s="293">
        <f t="shared" si="2"/>
        <v>150</v>
      </c>
      <c r="AJ156" s="119">
        <v>478</v>
      </c>
      <c r="AK156" s="211">
        <f t="shared" si="4"/>
        <v>8.8518518518518512</v>
      </c>
      <c r="AL156" s="110" t="s">
        <v>198</v>
      </c>
    </row>
    <row r="157" spans="1:38" x14ac:dyDescent="0.2">
      <c r="A157" s="182">
        <v>145</v>
      </c>
      <c r="B157" s="81" t="s">
        <v>270</v>
      </c>
      <c r="C157" s="34" t="s">
        <v>356</v>
      </c>
      <c r="D157" s="306">
        <v>45</v>
      </c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4">
        <v>10</v>
      </c>
      <c r="T157" s="144"/>
      <c r="U157" s="144">
        <v>30</v>
      </c>
      <c r="V157" s="144"/>
      <c r="W157" s="144">
        <v>46</v>
      </c>
      <c r="X157" s="144">
        <v>19</v>
      </c>
      <c r="Y157" s="146"/>
      <c r="Z157" s="146"/>
      <c r="AA157" s="146"/>
      <c r="AB157" s="146"/>
      <c r="AC157" s="146"/>
      <c r="AD157" s="146"/>
      <c r="AE157" s="146"/>
      <c r="AF157" s="146"/>
      <c r="AG157" s="146"/>
      <c r="AH157" s="290"/>
      <c r="AI157" s="293">
        <f t="shared" si="2"/>
        <v>150</v>
      </c>
      <c r="AJ157" s="119">
        <v>97</v>
      </c>
      <c r="AK157" s="211">
        <f t="shared" si="4"/>
        <v>2.1555555555555554</v>
      </c>
      <c r="AL157" s="110" t="s">
        <v>198</v>
      </c>
    </row>
    <row r="158" spans="1:38" x14ac:dyDescent="0.2">
      <c r="A158" s="182">
        <v>146</v>
      </c>
      <c r="B158" s="81" t="s">
        <v>270</v>
      </c>
      <c r="C158" s="34" t="s">
        <v>357</v>
      </c>
      <c r="D158" s="306">
        <v>45</v>
      </c>
      <c r="E158" s="146"/>
      <c r="F158" s="146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  <c r="Q158" s="146"/>
      <c r="R158" s="146"/>
      <c r="S158" s="144">
        <v>10</v>
      </c>
      <c r="T158" s="144"/>
      <c r="U158" s="144">
        <v>30</v>
      </c>
      <c r="V158" s="144"/>
      <c r="W158" s="144">
        <v>46</v>
      </c>
      <c r="X158" s="144">
        <v>19</v>
      </c>
      <c r="Y158" s="146"/>
      <c r="Z158" s="146"/>
      <c r="AA158" s="146"/>
      <c r="AB158" s="146"/>
      <c r="AC158" s="146"/>
      <c r="AD158" s="146"/>
      <c r="AE158" s="146"/>
      <c r="AF158" s="146"/>
      <c r="AG158" s="146"/>
      <c r="AH158" s="290"/>
      <c r="AI158" s="293">
        <f t="shared" si="2"/>
        <v>150</v>
      </c>
      <c r="AJ158" s="119">
        <v>34</v>
      </c>
      <c r="AK158" s="211">
        <f t="shared" si="4"/>
        <v>0.75555555555555554</v>
      </c>
      <c r="AL158" s="110" t="s">
        <v>198</v>
      </c>
    </row>
    <row r="159" spans="1:38" x14ac:dyDescent="0.2">
      <c r="A159" s="182">
        <v>147</v>
      </c>
      <c r="B159" s="81" t="s">
        <v>270</v>
      </c>
      <c r="C159" s="34" t="s">
        <v>358</v>
      </c>
      <c r="D159" s="306">
        <v>45</v>
      </c>
      <c r="E159" s="146"/>
      <c r="F159" s="146"/>
      <c r="G159" s="146"/>
      <c r="H159" s="146"/>
      <c r="I159" s="146"/>
      <c r="J159" s="146"/>
      <c r="K159" s="146"/>
      <c r="L159" s="146"/>
      <c r="M159" s="146"/>
      <c r="N159" s="146"/>
      <c r="O159" s="146"/>
      <c r="P159" s="146"/>
      <c r="Q159" s="146"/>
      <c r="R159" s="146"/>
      <c r="S159" s="144">
        <v>15</v>
      </c>
      <c r="T159" s="144"/>
      <c r="U159" s="144">
        <v>25</v>
      </c>
      <c r="V159" s="144"/>
      <c r="W159" s="144">
        <v>40</v>
      </c>
      <c r="X159" s="144">
        <v>25</v>
      </c>
      <c r="Y159" s="146"/>
      <c r="Z159" s="146"/>
      <c r="AA159" s="146"/>
      <c r="AB159" s="146"/>
      <c r="AC159" s="146"/>
      <c r="AD159" s="146"/>
      <c r="AE159" s="146"/>
      <c r="AF159" s="146"/>
      <c r="AG159" s="146"/>
      <c r="AH159" s="290"/>
      <c r="AI159" s="293">
        <f t="shared" si="2"/>
        <v>150</v>
      </c>
      <c r="AJ159" s="119">
        <v>83</v>
      </c>
      <c r="AK159" s="211">
        <f t="shared" si="4"/>
        <v>1.8444444444444446</v>
      </c>
      <c r="AL159" s="110" t="s">
        <v>198</v>
      </c>
    </row>
    <row r="160" spans="1:38" x14ac:dyDescent="0.2">
      <c r="A160" s="182">
        <v>148</v>
      </c>
      <c r="B160" s="81" t="s">
        <v>270</v>
      </c>
      <c r="C160" s="34" t="s">
        <v>446</v>
      </c>
      <c r="D160" s="145">
        <v>60</v>
      </c>
      <c r="E160" s="146"/>
      <c r="F160" s="146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  <c r="Q160" s="146"/>
      <c r="R160" s="146"/>
      <c r="S160" s="146"/>
      <c r="T160" s="146"/>
      <c r="U160" s="146">
        <v>40</v>
      </c>
      <c r="V160" s="146"/>
      <c r="W160" s="146">
        <v>50</v>
      </c>
      <c r="X160" s="146"/>
      <c r="Y160" s="146"/>
      <c r="Z160" s="146"/>
      <c r="AA160" s="146"/>
      <c r="AB160" s="146"/>
      <c r="AC160" s="146"/>
      <c r="AD160" s="146"/>
      <c r="AE160" s="146"/>
      <c r="AF160" s="146"/>
      <c r="AG160" s="146"/>
      <c r="AH160" s="290"/>
      <c r="AI160" s="293">
        <f t="shared" si="2"/>
        <v>150</v>
      </c>
      <c r="AJ160" s="295">
        <v>155</v>
      </c>
      <c r="AK160" s="211">
        <f t="shared" si="4"/>
        <v>2.5833333333333335</v>
      </c>
      <c r="AL160" s="110" t="s">
        <v>202</v>
      </c>
    </row>
    <row r="161" spans="1:38" x14ac:dyDescent="0.2">
      <c r="A161" s="182">
        <v>149</v>
      </c>
      <c r="B161" s="81" t="s">
        <v>270</v>
      </c>
      <c r="C161" s="34" t="s">
        <v>363</v>
      </c>
      <c r="D161" s="145">
        <v>60</v>
      </c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  <c r="R161" s="146"/>
      <c r="S161" s="146"/>
      <c r="T161" s="146"/>
      <c r="U161" s="146">
        <v>40</v>
      </c>
      <c r="V161" s="146"/>
      <c r="W161" s="146">
        <v>50</v>
      </c>
      <c r="X161" s="146"/>
      <c r="Y161" s="146"/>
      <c r="Z161" s="146"/>
      <c r="AA161" s="146"/>
      <c r="AB161" s="146"/>
      <c r="AC161" s="146"/>
      <c r="AD161" s="146"/>
      <c r="AE161" s="146"/>
      <c r="AF161" s="146"/>
      <c r="AG161" s="146"/>
      <c r="AH161" s="290"/>
      <c r="AI161" s="293">
        <f t="shared" si="2"/>
        <v>150</v>
      </c>
      <c r="AJ161" s="295">
        <v>277</v>
      </c>
      <c r="AK161" s="211">
        <f t="shared" si="4"/>
        <v>4.6166666666666663</v>
      </c>
      <c r="AL161" s="110" t="s">
        <v>202</v>
      </c>
    </row>
    <row r="162" spans="1:38" x14ac:dyDescent="0.2">
      <c r="A162" s="182">
        <v>150</v>
      </c>
      <c r="B162" s="81" t="s">
        <v>270</v>
      </c>
      <c r="C162" s="315" t="s">
        <v>366</v>
      </c>
      <c r="D162" s="314">
        <v>48</v>
      </c>
      <c r="E162" s="146"/>
      <c r="F162" s="146"/>
      <c r="G162" s="146"/>
      <c r="H162" s="146"/>
      <c r="I162" s="146"/>
      <c r="J162" s="146"/>
      <c r="K162" s="146"/>
      <c r="L162" s="146"/>
      <c r="M162" s="146"/>
      <c r="N162" s="146"/>
      <c r="O162" s="146"/>
      <c r="P162" s="146"/>
      <c r="Q162" s="146"/>
      <c r="R162" s="146"/>
      <c r="S162" s="146"/>
      <c r="T162" s="146"/>
      <c r="U162" s="273">
        <v>30</v>
      </c>
      <c r="V162" s="307"/>
      <c r="W162" s="275">
        <v>36</v>
      </c>
      <c r="X162" s="146">
        <v>24</v>
      </c>
      <c r="Y162" s="146"/>
      <c r="Z162" s="146"/>
      <c r="AA162" s="146"/>
      <c r="AB162" s="146"/>
      <c r="AC162" s="146"/>
      <c r="AD162" s="146"/>
      <c r="AE162" s="275"/>
      <c r="AF162" s="275">
        <v>6</v>
      </c>
      <c r="AG162" s="308"/>
      <c r="AH162" s="309">
        <v>6</v>
      </c>
      <c r="AI162" s="293">
        <f t="shared" si="2"/>
        <v>150</v>
      </c>
      <c r="AJ162" s="313">
        <v>211</v>
      </c>
      <c r="AK162" s="211">
        <f t="shared" si="4"/>
        <v>4.395833333333333</v>
      </c>
      <c r="AL162" s="110" t="s">
        <v>203</v>
      </c>
    </row>
    <row r="163" spans="1:38" x14ac:dyDescent="0.2">
      <c r="A163" s="182">
        <v>151</v>
      </c>
      <c r="B163" s="81" t="s">
        <v>270</v>
      </c>
      <c r="C163" s="315" t="s">
        <v>365</v>
      </c>
      <c r="D163" s="314">
        <v>42</v>
      </c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146"/>
      <c r="S163" s="146"/>
      <c r="T163" s="146"/>
      <c r="U163" s="273">
        <v>24</v>
      </c>
      <c r="V163" s="276"/>
      <c r="W163" s="275">
        <v>36</v>
      </c>
      <c r="X163" s="146">
        <v>24</v>
      </c>
      <c r="Y163" s="146"/>
      <c r="Z163" s="146"/>
      <c r="AA163" s="146"/>
      <c r="AB163" s="146"/>
      <c r="AC163" s="146"/>
      <c r="AD163" s="146"/>
      <c r="AE163" s="276">
        <v>18</v>
      </c>
      <c r="AF163" s="276"/>
      <c r="AG163" s="276"/>
      <c r="AH163" s="310">
        <v>6</v>
      </c>
      <c r="AI163" s="293">
        <f t="shared" si="2"/>
        <v>150</v>
      </c>
      <c r="AJ163" s="313">
        <v>146</v>
      </c>
      <c r="AK163" s="211">
        <f t="shared" si="4"/>
        <v>3.4761904761904763</v>
      </c>
      <c r="AL163" s="110" t="s">
        <v>203</v>
      </c>
    </row>
    <row r="164" spans="1:38" x14ac:dyDescent="0.2">
      <c r="A164" s="182">
        <v>152</v>
      </c>
      <c r="B164" s="81" t="s">
        <v>270</v>
      </c>
      <c r="C164" s="315" t="s">
        <v>226</v>
      </c>
      <c r="D164" s="272">
        <v>60</v>
      </c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146"/>
      <c r="S164" s="146"/>
      <c r="T164" s="146"/>
      <c r="U164" s="274">
        <v>30</v>
      </c>
      <c r="V164" s="274"/>
      <c r="W164" s="274">
        <v>36</v>
      </c>
      <c r="X164" s="146"/>
      <c r="Y164" s="146"/>
      <c r="Z164" s="146"/>
      <c r="AA164" s="146"/>
      <c r="AB164" s="146"/>
      <c r="AC164" s="146"/>
      <c r="AD164" s="146"/>
      <c r="AE164" s="274">
        <v>18</v>
      </c>
      <c r="AF164" s="274"/>
      <c r="AG164" s="274"/>
      <c r="AH164" s="310">
        <v>6</v>
      </c>
      <c r="AI164" s="293">
        <f t="shared" si="2"/>
        <v>150</v>
      </c>
      <c r="AJ164" s="313">
        <v>242</v>
      </c>
      <c r="AK164" s="211">
        <f t="shared" si="4"/>
        <v>4.0333333333333332</v>
      </c>
      <c r="AL164" s="110" t="s">
        <v>203</v>
      </c>
    </row>
    <row r="165" spans="1:38" x14ac:dyDescent="0.2">
      <c r="A165" s="182">
        <v>153</v>
      </c>
      <c r="B165" s="81" t="s">
        <v>270</v>
      </c>
      <c r="C165" s="316" t="s">
        <v>459</v>
      </c>
      <c r="D165" s="272">
        <v>54</v>
      </c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46"/>
      <c r="T165" s="146"/>
      <c r="U165" s="274">
        <v>30</v>
      </c>
      <c r="V165" s="274"/>
      <c r="W165" s="274">
        <v>60</v>
      </c>
      <c r="X165" s="146"/>
      <c r="Y165" s="146"/>
      <c r="Z165" s="146"/>
      <c r="AA165" s="146"/>
      <c r="AB165" s="146"/>
      <c r="AC165" s="146"/>
      <c r="AD165" s="146"/>
      <c r="AE165" s="146"/>
      <c r="AF165" s="146"/>
      <c r="AG165" s="146"/>
      <c r="AH165" s="311">
        <v>6</v>
      </c>
      <c r="AI165" s="293">
        <f t="shared" si="2"/>
        <v>150</v>
      </c>
      <c r="AJ165" s="313">
        <v>164</v>
      </c>
      <c r="AK165" s="211">
        <f t="shared" si="4"/>
        <v>3.0370370370370372</v>
      </c>
      <c r="AL165" s="110" t="s">
        <v>203</v>
      </c>
    </row>
    <row r="166" spans="1:38" x14ac:dyDescent="0.2">
      <c r="A166" s="182">
        <v>154</v>
      </c>
      <c r="B166" s="81" t="s">
        <v>270</v>
      </c>
      <c r="C166" s="305" t="s">
        <v>368</v>
      </c>
      <c r="D166" s="145">
        <v>90</v>
      </c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>
        <v>60</v>
      </c>
      <c r="V166" s="146"/>
      <c r="W166" s="146"/>
      <c r="X166" s="146"/>
      <c r="Y166" s="146"/>
      <c r="Z166" s="146"/>
      <c r="AA166" s="146"/>
      <c r="AB166" s="146"/>
      <c r="AC166" s="146"/>
      <c r="AD166" s="146"/>
      <c r="AE166" s="146"/>
      <c r="AF166" s="146"/>
      <c r="AG166" s="146"/>
      <c r="AH166" s="290"/>
      <c r="AI166" s="293">
        <f t="shared" si="2"/>
        <v>150</v>
      </c>
      <c r="AJ166" s="312">
        <v>112</v>
      </c>
      <c r="AK166" s="211">
        <f t="shared" si="4"/>
        <v>1.2444444444444445</v>
      </c>
      <c r="AL166" s="110" t="s">
        <v>238</v>
      </c>
    </row>
    <row r="167" spans="1:38" ht="13.5" thickBot="1" x14ac:dyDescent="0.25">
      <c r="A167" s="182">
        <v>155</v>
      </c>
      <c r="B167" s="317" t="s">
        <v>270</v>
      </c>
      <c r="C167" s="318" t="s">
        <v>370</v>
      </c>
      <c r="D167" s="145">
        <v>90</v>
      </c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>
        <v>60</v>
      </c>
      <c r="V167" s="146"/>
      <c r="W167" s="146"/>
      <c r="X167" s="146"/>
      <c r="Y167" s="146"/>
      <c r="Z167" s="146"/>
      <c r="AA167" s="146"/>
      <c r="AB167" s="146"/>
      <c r="AC167" s="146"/>
      <c r="AD167" s="146"/>
      <c r="AE167" s="146"/>
      <c r="AF167" s="146"/>
      <c r="AG167" s="146"/>
      <c r="AH167" s="290"/>
      <c r="AI167" s="293">
        <f t="shared" si="2"/>
        <v>150</v>
      </c>
      <c r="AJ167" s="295">
        <v>119</v>
      </c>
      <c r="AK167" s="211">
        <f t="shared" si="4"/>
        <v>1.3222222222222222</v>
      </c>
      <c r="AL167" s="110" t="s">
        <v>238</v>
      </c>
    </row>
    <row r="168" spans="1:38" ht="15.75" customHeight="1" thickBot="1" x14ac:dyDescent="0.25">
      <c r="A168" s="413" t="s">
        <v>2</v>
      </c>
      <c r="B168" s="414"/>
      <c r="C168" s="415"/>
      <c r="D168" s="299">
        <f t="shared" ref="D168:AH168" si="5">SUM(D13:D167)</f>
        <v>4303</v>
      </c>
      <c r="E168" s="190">
        <f t="shared" si="5"/>
        <v>0</v>
      </c>
      <c r="F168" s="190">
        <f t="shared" si="5"/>
        <v>192</v>
      </c>
      <c r="G168" s="190">
        <f t="shared" si="5"/>
        <v>184</v>
      </c>
      <c r="H168" s="190">
        <f t="shared" si="5"/>
        <v>0</v>
      </c>
      <c r="I168" s="190">
        <f t="shared" si="5"/>
        <v>156</v>
      </c>
      <c r="J168" s="190">
        <f t="shared" si="5"/>
        <v>82</v>
      </c>
      <c r="K168" s="190">
        <f t="shared" si="5"/>
        <v>0</v>
      </c>
      <c r="L168" s="190">
        <f t="shared" si="5"/>
        <v>392</v>
      </c>
      <c r="M168" s="190">
        <f t="shared" si="5"/>
        <v>0</v>
      </c>
      <c r="N168" s="190">
        <f t="shared" si="5"/>
        <v>0</v>
      </c>
      <c r="O168" s="190">
        <f t="shared" si="5"/>
        <v>0</v>
      </c>
      <c r="P168" s="190">
        <f t="shared" si="5"/>
        <v>0</v>
      </c>
      <c r="Q168" s="190">
        <f t="shared" si="5"/>
        <v>0</v>
      </c>
      <c r="R168" s="190">
        <f t="shared" si="5"/>
        <v>168</v>
      </c>
      <c r="S168" s="190">
        <f t="shared" si="5"/>
        <v>1986</v>
      </c>
      <c r="T168" s="190">
        <f t="shared" si="5"/>
        <v>156</v>
      </c>
      <c r="U168" s="190">
        <f t="shared" si="5"/>
        <v>3818</v>
      </c>
      <c r="V168" s="190">
        <f t="shared" si="5"/>
        <v>0</v>
      </c>
      <c r="W168" s="190">
        <f t="shared" si="5"/>
        <v>2050</v>
      </c>
      <c r="X168" s="190">
        <f t="shared" si="5"/>
        <v>5751</v>
      </c>
      <c r="Y168" s="190">
        <f t="shared" si="5"/>
        <v>0</v>
      </c>
      <c r="Z168" s="190">
        <f t="shared" si="5"/>
        <v>0</v>
      </c>
      <c r="AA168" s="190">
        <f t="shared" si="5"/>
        <v>0</v>
      </c>
      <c r="AB168" s="190">
        <f t="shared" si="5"/>
        <v>0</v>
      </c>
      <c r="AC168" s="190">
        <f t="shared" si="5"/>
        <v>0</v>
      </c>
      <c r="AD168" s="190">
        <f t="shared" si="5"/>
        <v>0</v>
      </c>
      <c r="AE168" s="190">
        <f t="shared" si="5"/>
        <v>162</v>
      </c>
      <c r="AF168" s="190">
        <f t="shared" si="5"/>
        <v>36</v>
      </c>
      <c r="AG168" s="190">
        <f t="shared" si="5"/>
        <v>1244</v>
      </c>
      <c r="AH168" s="190">
        <f t="shared" si="5"/>
        <v>120</v>
      </c>
      <c r="AI168" s="298">
        <f t="shared" si="2"/>
        <v>20800</v>
      </c>
      <c r="AJ168" s="296">
        <f>SUM(AJ13:AJ167)</f>
        <v>11038</v>
      </c>
      <c r="AK168" s="234">
        <f t="shared" si="3"/>
        <v>2.5651870787822451</v>
      </c>
    </row>
    <row r="169" spans="1:38" x14ac:dyDescent="0.2">
      <c r="A169" s="154"/>
      <c r="B169" s="154"/>
    </row>
    <row r="170" spans="1:38" x14ac:dyDescent="0.2">
      <c r="A170" s="154"/>
      <c r="B170" s="154"/>
      <c r="C170" s="194" t="s">
        <v>18</v>
      </c>
    </row>
    <row r="171" spans="1:38" x14ac:dyDescent="0.2">
      <c r="A171" s="154"/>
      <c r="B171" s="154"/>
    </row>
    <row r="172" spans="1:38" x14ac:dyDescent="0.2">
      <c r="A172" s="154"/>
      <c r="B172" s="154"/>
    </row>
    <row r="173" spans="1:38" x14ac:dyDescent="0.2">
      <c r="A173" s="154"/>
      <c r="B173" s="154"/>
    </row>
    <row r="174" spans="1:38" x14ac:dyDescent="0.2">
      <c r="A174" s="195"/>
      <c r="B174" s="195"/>
      <c r="C174" s="196"/>
      <c r="F174" s="197"/>
      <c r="G174" s="197"/>
      <c r="H174" s="197"/>
      <c r="I174" s="197"/>
      <c r="J174" s="197"/>
      <c r="K174" s="197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197"/>
      <c r="W174" s="197"/>
      <c r="X174" s="197"/>
      <c r="AA174" s="197"/>
      <c r="AB174" s="197"/>
      <c r="AC174" s="197"/>
      <c r="AF174" s="197"/>
      <c r="AG174" s="197"/>
      <c r="AH174" s="197"/>
    </row>
    <row r="175" spans="1:38" x14ac:dyDescent="0.2">
      <c r="A175" s="156" t="s">
        <v>5</v>
      </c>
      <c r="C175" s="188"/>
      <c r="F175" s="154" t="s">
        <v>6</v>
      </c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  <c r="W175" s="163"/>
      <c r="X175" s="163"/>
      <c r="AA175" s="163"/>
      <c r="AB175" s="163"/>
      <c r="AC175" s="163"/>
      <c r="AF175" s="163"/>
      <c r="AG175" s="163"/>
      <c r="AH175" s="163"/>
    </row>
    <row r="176" spans="1:38" x14ac:dyDescent="0.2">
      <c r="A176" s="154"/>
      <c r="B176" s="154"/>
    </row>
    <row r="177" spans="1:27" x14ac:dyDescent="0.2">
      <c r="A177" s="154"/>
      <c r="B177" s="154"/>
    </row>
    <row r="178" spans="1:27" x14ac:dyDescent="0.2">
      <c r="A178" s="154"/>
      <c r="B178" s="154"/>
    </row>
    <row r="179" spans="1:27" x14ac:dyDescent="0.2">
      <c r="A179" s="195"/>
      <c r="B179" s="195"/>
      <c r="C179" s="196"/>
    </row>
    <row r="180" spans="1:27" x14ac:dyDescent="0.2">
      <c r="A180" s="156" t="s">
        <v>4</v>
      </c>
      <c r="C180" s="188"/>
    </row>
    <row r="181" spans="1:27" x14ac:dyDescent="0.2">
      <c r="A181" s="154"/>
      <c r="B181" s="154"/>
      <c r="F181" s="198" t="s">
        <v>151</v>
      </c>
    </row>
    <row r="182" spans="1:27" x14ac:dyDescent="0.2">
      <c r="A182" s="154"/>
      <c r="B182" s="154"/>
    </row>
    <row r="183" spans="1:27" x14ac:dyDescent="0.2">
      <c r="A183" s="154"/>
      <c r="B183" s="154"/>
      <c r="D183" s="156" t="s">
        <v>19</v>
      </c>
      <c r="F183" s="156" t="s">
        <v>134</v>
      </c>
      <c r="O183" s="156" t="s">
        <v>165</v>
      </c>
      <c r="Q183" s="156" t="s">
        <v>145</v>
      </c>
      <c r="Y183" s="199" t="s">
        <v>130</v>
      </c>
      <c r="Z183" s="155" t="s">
        <v>131</v>
      </c>
    </row>
    <row r="184" spans="1:27" x14ac:dyDescent="0.2">
      <c r="A184" s="154"/>
      <c r="B184" s="154"/>
      <c r="D184" s="156" t="s">
        <v>158</v>
      </c>
      <c r="F184" s="156" t="s">
        <v>180</v>
      </c>
      <c r="O184" s="156" t="s">
        <v>53</v>
      </c>
      <c r="Q184" s="156" t="s">
        <v>54</v>
      </c>
      <c r="Y184" s="156" t="s">
        <v>122</v>
      </c>
      <c r="Z184" s="156" t="s">
        <v>123</v>
      </c>
    </row>
    <row r="185" spans="1:27" x14ac:dyDescent="0.2">
      <c r="A185" s="154"/>
      <c r="B185" s="154"/>
      <c r="D185" s="156" t="s">
        <v>20</v>
      </c>
      <c r="F185" s="156" t="s">
        <v>108</v>
      </c>
      <c r="O185" s="156" t="s">
        <v>21</v>
      </c>
      <c r="Q185" s="156" t="s">
        <v>120</v>
      </c>
      <c r="Y185" s="156" t="s">
        <v>125</v>
      </c>
      <c r="Z185" s="156" t="s">
        <v>126</v>
      </c>
      <c r="AA185" s="155"/>
    </row>
    <row r="186" spans="1:27" x14ac:dyDescent="0.2">
      <c r="A186" s="154"/>
      <c r="B186" s="154"/>
      <c r="D186" s="156" t="s">
        <v>135</v>
      </c>
      <c r="F186" s="156" t="s">
        <v>136</v>
      </c>
      <c r="O186" s="156" t="s">
        <v>29</v>
      </c>
      <c r="Q186" s="156" t="s">
        <v>30</v>
      </c>
      <c r="Y186" s="156" t="s">
        <v>127</v>
      </c>
      <c r="Z186" s="156" t="s">
        <v>128</v>
      </c>
      <c r="AA186" s="155"/>
    </row>
    <row r="187" spans="1:27" x14ac:dyDescent="0.2">
      <c r="A187" s="154"/>
      <c r="B187" s="154"/>
      <c r="D187" s="156" t="s">
        <v>107</v>
      </c>
      <c r="F187" s="156" t="s">
        <v>137</v>
      </c>
      <c r="O187" s="156" t="s">
        <v>22</v>
      </c>
      <c r="Q187" s="156" t="s">
        <v>23</v>
      </c>
      <c r="Y187" s="156" t="s">
        <v>156</v>
      </c>
      <c r="Z187" s="156" t="s">
        <v>157</v>
      </c>
    </row>
    <row r="188" spans="1:27" x14ac:dyDescent="0.2">
      <c r="A188" s="154"/>
      <c r="B188" s="154"/>
      <c r="D188" s="156" t="s">
        <v>138</v>
      </c>
      <c r="F188" s="156" t="s">
        <v>139</v>
      </c>
      <c r="O188" s="156" t="s">
        <v>146</v>
      </c>
      <c r="Q188" s="156" t="s">
        <v>149</v>
      </c>
      <c r="Y188" s="156" t="s">
        <v>166</v>
      </c>
      <c r="Z188" s="156" t="s">
        <v>167</v>
      </c>
    </row>
    <row r="189" spans="1:27" x14ac:dyDescent="0.2">
      <c r="A189" s="154"/>
      <c r="B189" s="154"/>
      <c r="D189" s="156" t="s">
        <v>140</v>
      </c>
      <c r="F189" s="156" t="s">
        <v>141</v>
      </c>
      <c r="O189" s="156" t="s">
        <v>147</v>
      </c>
      <c r="Q189" s="156" t="s">
        <v>148</v>
      </c>
      <c r="Y189" s="156" t="s">
        <v>169</v>
      </c>
      <c r="Z189" s="156" t="s">
        <v>170</v>
      </c>
    </row>
    <row r="190" spans="1:27" x14ac:dyDescent="0.2">
      <c r="A190" s="154"/>
      <c r="B190" s="154"/>
      <c r="D190" s="156" t="s">
        <v>142</v>
      </c>
      <c r="F190" s="156" t="s">
        <v>143</v>
      </c>
      <c r="O190" s="156" t="s">
        <v>25</v>
      </c>
      <c r="Q190" s="156" t="s">
        <v>28</v>
      </c>
      <c r="Y190" s="156" t="s">
        <v>172</v>
      </c>
      <c r="Z190" s="156" t="s">
        <v>173</v>
      </c>
    </row>
    <row r="191" spans="1:27" x14ac:dyDescent="0.2">
      <c r="A191" s="154"/>
      <c r="B191" s="154"/>
      <c r="D191" s="156" t="s">
        <v>115</v>
      </c>
      <c r="F191" s="156" t="s">
        <v>116</v>
      </c>
      <c r="O191" s="156" t="s">
        <v>159</v>
      </c>
      <c r="Q191" s="156" t="s">
        <v>160</v>
      </c>
    </row>
    <row r="192" spans="1:27" x14ac:dyDescent="0.2">
      <c r="A192" s="154"/>
      <c r="B192" s="154"/>
      <c r="D192" s="156" t="s">
        <v>114</v>
      </c>
      <c r="F192" s="156" t="s">
        <v>144</v>
      </c>
      <c r="O192" s="156" t="s">
        <v>26</v>
      </c>
      <c r="Q192" s="156" t="s">
        <v>150</v>
      </c>
      <c r="R192" s="416"/>
      <c r="S192" s="416"/>
      <c r="T192" s="416"/>
      <c r="U192" s="416"/>
      <c r="V192" s="416"/>
    </row>
    <row r="193" spans="1:17" x14ac:dyDescent="0.2">
      <c r="A193" s="154"/>
      <c r="B193" s="154"/>
      <c r="D193" s="156" t="s">
        <v>118</v>
      </c>
      <c r="F193" s="156" t="s">
        <v>119</v>
      </c>
      <c r="O193" s="156" t="s">
        <v>24</v>
      </c>
      <c r="Q193" s="156" t="s">
        <v>27</v>
      </c>
    </row>
    <row r="194" spans="1:17" x14ac:dyDescent="0.2">
      <c r="A194" s="154"/>
      <c r="B194" s="154"/>
      <c r="D194" s="156" t="s">
        <v>182</v>
      </c>
      <c r="F194" s="156" t="s">
        <v>184</v>
      </c>
    </row>
  </sheetData>
  <autoFilter ref="A12:AL168" xr:uid="{00000000-0009-0000-0000-000005000000}"/>
  <mergeCells count="23">
    <mergeCell ref="A168:C168"/>
    <mergeCell ref="R192:V192"/>
    <mergeCell ref="D125:AH125"/>
    <mergeCell ref="D141:AH141"/>
    <mergeCell ref="F130:Y130"/>
    <mergeCell ref="AB71:AG71"/>
    <mergeCell ref="A9:C9"/>
    <mergeCell ref="Y9:AA9"/>
    <mergeCell ref="AC17:AH17"/>
    <mergeCell ref="AA19:AH19"/>
    <mergeCell ref="AB20:AH20"/>
    <mergeCell ref="AB29:AG29"/>
    <mergeCell ref="AC30:AH30"/>
    <mergeCell ref="AC46:AH46"/>
    <mergeCell ref="AC62:AH62"/>
    <mergeCell ref="AC63:AH63"/>
    <mergeCell ref="AC69:AH69"/>
    <mergeCell ref="A5:D5"/>
    <mergeCell ref="Y5:AA5"/>
    <mergeCell ref="A6:D6"/>
    <mergeCell ref="Y6:AA6"/>
    <mergeCell ref="A7:D7"/>
    <mergeCell ref="Y7:AA7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201"/>
  <sheetViews>
    <sheetView workbookViewId="0">
      <selection activeCell="S155" sqref="S155"/>
    </sheetView>
  </sheetViews>
  <sheetFormatPr baseColWidth="10" defaultColWidth="11.42578125" defaultRowHeight="12.75" x14ac:dyDescent="0.2"/>
  <cols>
    <col min="1" max="1" width="7.5703125" style="156" customWidth="1"/>
    <col min="2" max="2" width="21.28515625" style="156" customWidth="1"/>
    <col min="3" max="3" width="38.85546875" style="155" customWidth="1"/>
    <col min="4" max="4" width="6.7109375" style="156" customWidth="1"/>
    <col min="5" max="5" width="4.7109375" style="156" customWidth="1"/>
    <col min="6" max="7" width="6.7109375" style="156" customWidth="1"/>
    <col min="8" max="8" width="4.7109375" style="156" customWidth="1"/>
    <col min="9" max="9" width="5.28515625" style="156" bestFit="1" customWidth="1"/>
    <col min="10" max="10" width="6.42578125" style="156" customWidth="1"/>
    <col min="11" max="11" width="4.7109375" style="156" customWidth="1"/>
    <col min="12" max="12" width="6.7109375" style="156" customWidth="1"/>
    <col min="13" max="17" width="4.7109375" style="156" customWidth="1"/>
    <col min="18" max="18" width="6.42578125" style="156" customWidth="1"/>
    <col min="19" max="19" width="7.7109375" style="156" customWidth="1"/>
    <col min="20" max="20" width="6.42578125" style="156" customWidth="1"/>
    <col min="21" max="21" width="7.85546875" style="156" customWidth="1"/>
    <col min="22" max="22" width="4.7109375" style="156" customWidth="1"/>
    <col min="23" max="24" width="6.7109375" style="156" customWidth="1"/>
    <col min="25" max="30" width="4.7109375" style="156" customWidth="1"/>
    <col min="31" max="31" width="6.7109375" style="156" customWidth="1"/>
    <col min="32" max="32" width="4.7109375" style="156" customWidth="1"/>
    <col min="33" max="33" width="8.42578125" style="156" customWidth="1"/>
    <col min="34" max="34" width="6.42578125" style="156" customWidth="1"/>
    <col min="35" max="35" width="9.85546875" style="156" customWidth="1"/>
    <col min="36" max="37" width="11.42578125" style="156"/>
    <col min="38" max="38" width="22.85546875" style="156" bestFit="1" customWidth="1"/>
    <col min="39" max="16384" width="11.42578125" style="156"/>
  </cols>
  <sheetData>
    <row r="1" spans="1:38" x14ac:dyDescent="0.2">
      <c r="A1" s="154"/>
      <c r="B1" s="154"/>
    </row>
    <row r="2" spans="1:38" x14ac:dyDescent="0.2">
      <c r="A2" s="157"/>
      <c r="B2" s="157"/>
      <c r="C2" s="158"/>
      <c r="E2" s="159"/>
      <c r="F2" s="159"/>
      <c r="G2" s="159"/>
      <c r="H2" s="159"/>
      <c r="I2" s="159"/>
      <c r="J2" s="157" t="s">
        <v>7</v>
      </c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8" x14ac:dyDescent="0.2">
      <c r="A3" s="154"/>
      <c r="B3" s="154"/>
    </row>
    <row r="4" spans="1:38" x14ac:dyDescent="0.2">
      <c r="A4" s="154"/>
      <c r="B4" s="154"/>
    </row>
    <row r="5" spans="1:38" x14ac:dyDescent="0.2">
      <c r="A5" s="408" t="s">
        <v>101</v>
      </c>
      <c r="B5" s="408"/>
      <c r="C5" s="408"/>
      <c r="D5" s="408"/>
      <c r="U5" s="160" t="s">
        <v>0</v>
      </c>
      <c r="V5" s="161"/>
      <c r="W5" s="161"/>
      <c r="X5" s="162"/>
      <c r="Y5" s="409" t="s">
        <v>102</v>
      </c>
      <c r="Z5" s="409"/>
      <c r="AA5" s="409"/>
      <c r="AB5" s="163"/>
      <c r="AC5" s="163"/>
      <c r="AD5" s="163"/>
      <c r="AE5" s="163"/>
      <c r="AF5" s="163"/>
      <c r="AG5" s="163"/>
    </row>
    <row r="6" spans="1:38" x14ac:dyDescent="0.2">
      <c r="A6" s="408" t="s">
        <v>100</v>
      </c>
      <c r="B6" s="408"/>
      <c r="C6" s="408"/>
      <c r="D6" s="408"/>
      <c r="U6" s="160" t="s">
        <v>1</v>
      </c>
      <c r="V6" s="161"/>
      <c r="W6" s="161"/>
      <c r="X6" s="162"/>
      <c r="Y6" s="409" t="s">
        <v>104</v>
      </c>
      <c r="Z6" s="409"/>
      <c r="AA6" s="409"/>
      <c r="AB6" s="163"/>
      <c r="AC6" s="163"/>
      <c r="AD6" s="163"/>
      <c r="AE6" s="163"/>
      <c r="AF6" s="163"/>
      <c r="AG6" s="163"/>
    </row>
    <row r="7" spans="1:38" x14ac:dyDescent="0.2">
      <c r="A7" s="408" t="s">
        <v>486</v>
      </c>
      <c r="B7" s="408"/>
      <c r="C7" s="408"/>
      <c r="D7" s="408"/>
      <c r="U7" s="160" t="s">
        <v>8</v>
      </c>
      <c r="V7" s="161"/>
      <c r="W7" s="161"/>
      <c r="X7" s="162"/>
      <c r="Y7" s="409"/>
      <c r="Z7" s="409"/>
      <c r="AA7" s="409"/>
      <c r="AB7" s="163"/>
      <c r="AC7" s="163"/>
      <c r="AD7" s="163"/>
      <c r="AE7" s="163"/>
      <c r="AF7" s="163"/>
      <c r="AG7" s="163"/>
    </row>
    <row r="8" spans="1:38" x14ac:dyDescent="0.2">
      <c r="A8" s="157"/>
      <c r="B8" s="157"/>
      <c r="U8" s="164"/>
      <c r="V8" s="164"/>
      <c r="W8" s="164"/>
      <c r="X8" s="165"/>
    </row>
    <row r="9" spans="1:38" x14ac:dyDescent="0.2">
      <c r="A9" s="410" t="s">
        <v>283</v>
      </c>
      <c r="B9" s="411"/>
      <c r="C9" s="412"/>
      <c r="U9" s="160" t="s">
        <v>3</v>
      </c>
      <c r="V9" s="161"/>
      <c r="W9" s="161"/>
      <c r="X9" s="162"/>
      <c r="Y9" s="409" t="s">
        <v>476</v>
      </c>
      <c r="Z9" s="409"/>
      <c r="AA9" s="409"/>
    </row>
    <row r="10" spans="1:38" x14ac:dyDescent="0.2">
      <c r="A10" s="154"/>
      <c r="B10" s="154"/>
    </row>
    <row r="11" spans="1:38" ht="13.5" thickBot="1" x14ac:dyDescent="0.25">
      <c r="A11" s="154"/>
      <c r="B11" s="154"/>
    </row>
    <row r="12" spans="1:38" ht="64.5" thickBot="1" x14ac:dyDescent="0.25">
      <c r="A12" s="225" t="s">
        <v>9</v>
      </c>
      <c r="B12" s="227"/>
      <c r="C12" s="226" t="s">
        <v>10</v>
      </c>
      <c r="D12" s="227" t="s">
        <v>181</v>
      </c>
      <c r="E12" s="170" t="s">
        <v>171</v>
      </c>
      <c r="F12" s="170" t="s">
        <v>179</v>
      </c>
      <c r="G12" s="170" t="s">
        <v>11</v>
      </c>
      <c r="H12" s="170" t="s">
        <v>105</v>
      </c>
      <c r="I12" s="170" t="s">
        <v>174</v>
      </c>
      <c r="J12" s="170" t="s">
        <v>109</v>
      </c>
      <c r="K12" s="170" t="s">
        <v>110</v>
      </c>
      <c r="L12" s="170" t="s">
        <v>111</v>
      </c>
      <c r="M12" s="170" t="s">
        <v>112</v>
      </c>
      <c r="N12" s="170" t="s">
        <v>113</v>
      </c>
      <c r="O12" s="170" t="s">
        <v>117</v>
      </c>
      <c r="P12" s="170" t="s">
        <v>106</v>
      </c>
      <c r="Q12" s="170" t="s">
        <v>183</v>
      </c>
      <c r="R12" s="170" t="s">
        <v>164</v>
      </c>
      <c r="S12" s="170" t="s">
        <v>55</v>
      </c>
      <c r="T12" s="170" t="s">
        <v>12</v>
      </c>
      <c r="U12" s="170" t="s">
        <v>14</v>
      </c>
      <c r="V12" s="170" t="s">
        <v>13</v>
      </c>
      <c r="W12" s="170" t="s">
        <v>132</v>
      </c>
      <c r="X12" s="170" t="s">
        <v>133</v>
      </c>
      <c r="Y12" s="170" t="s">
        <v>15</v>
      </c>
      <c r="Z12" s="170" t="s">
        <v>16</v>
      </c>
      <c r="AA12" s="170" t="s">
        <v>56</v>
      </c>
      <c r="AB12" s="171" t="s">
        <v>155</v>
      </c>
      <c r="AC12" s="171" t="s">
        <v>17</v>
      </c>
      <c r="AD12" s="171" t="s">
        <v>129</v>
      </c>
      <c r="AE12" s="170" t="s">
        <v>121</v>
      </c>
      <c r="AF12" s="170" t="s">
        <v>124</v>
      </c>
      <c r="AG12" s="172" t="s">
        <v>168</v>
      </c>
      <c r="AH12" s="172" t="s">
        <v>175</v>
      </c>
      <c r="AI12" s="240" t="s">
        <v>51</v>
      </c>
      <c r="AJ12" s="235" t="s">
        <v>38</v>
      </c>
      <c r="AK12" s="228" t="s">
        <v>52</v>
      </c>
      <c r="AL12" s="40" t="s">
        <v>215</v>
      </c>
    </row>
    <row r="13" spans="1:38" ht="15" customHeight="1" x14ac:dyDescent="0.2">
      <c r="A13" s="319">
        <v>1</v>
      </c>
      <c r="B13" s="320" t="s">
        <v>477</v>
      </c>
      <c r="C13" s="230" t="s">
        <v>59</v>
      </c>
      <c r="D13" s="177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>
        <f>8*6</f>
        <v>48</v>
      </c>
      <c r="T13" s="178"/>
      <c r="U13" s="178"/>
      <c r="V13" s="178"/>
      <c r="W13" s="178">
        <f>2*12</f>
        <v>24</v>
      </c>
      <c r="X13" s="178">
        <f>6*12</f>
        <v>72</v>
      </c>
      <c r="Y13" s="179"/>
      <c r="Z13" s="178"/>
      <c r="AA13" s="178"/>
      <c r="AB13" s="178"/>
      <c r="AC13" s="178"/>
      <c r="AD13" s="178"/>
      <c r="AE13" s="178">
        <f>1*6</f>
        <v>6</v>
      </c>
      <c r="AF13" s="178"/>
      <c r="AG13" s="178"/>
      <c r="AH13" s="180"/>
      <c r="AI13" s="201">
        <f t="shared" ref="AI13:AI76" si="0">SUM(D13:AH13)</f>
        <v>150</v>
      </c>
      <c r="AJ13" s="236">
        <v>0</v>
      </c>
      <c r="AK13" s="211" t="e">
        <f t="shared" ref="AK13:AK76" si="1">+AJ13/D13</f>
        <v>#DIV/0!</v>
      </c>
      <c r="AL13" s="110" t="s">
        <v>216</v>
      </c>
    </row>
    <row r="14" spans="1:38" ht="15" customHeight="1" x14ac:dyDescent="0.2">
      <c r="A14" s="319">
        <v>2</v>
      </c>
      <c r="B14" s="320" t="s">
        <v>372</v>
      </c>
      <c r="C14" s="34" t="s">
        <v>60</v>
      </c>
      <c r="D14" s="143">
        <f>5*4</f>
        <v>20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>
        <f>4*6</f>
        <v>24</v>
      </c>
      <c r="T14" s="144"/>
      <c r="U14" s="144"/>
      <c r="V14" s="144"/>
      <c r="W14" s="144">
        <f>3*12</f>
        <v>36</v>
      </c>
      <c r="X14" s="144">
        <f>4*12</f>
        <v>48</v>
      </c>
      <c r="Y14" s="142"/>
      <c r="Z14" s="144"/>
      <c r="AA14" s="142"/>
      <c r="AB14" s="144"/>
      <c r="AC14" s="144"/>
      <c r="AD14" s="144"/>
      <c r="AE14" s="144"/>
      <c r="AF14" s="144"/>
      <c r="AG14" s="144">
        <f>22</f>
        <v>22</v>
      </c>
      <c r="AH14" s="183"/>
      <c r="AI14" s="201">
        <f t="shared" si="0"/>
        <v>150</v>
      </c>
      <c r="AJ14" s="237">
        <v>24</v>
      </c>
      <c r="AK14" s="211">
        <f t="shared" si="1"/>
        <v>1.2</v>
      </c>
      <c r="AL14" s="110" t="s">
        <v>216</v>
      </c>
    </row>
    <row r="15" spans="1:38" ht="15" customHeight="1" x14ac:dyDescent="0.2">
      <c r="A15" s="231">
        <v>3</v>
      </c>
      <c r="B15" s="321" t="s">
        <v>373</v>
      </c>
      <c r="C15" s="34" t="s">
        <v>61</v>
      </c>
      <c r="D15" s="143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>
        <f>11*6</f>
        <v>66</v>
      </c>
      <c r="V15" s="144"/>
      <c r="W15" s="144">
        <f>3*12</f>
        <v>36</v>
      </c>
      <c r="X15" s="144">
        <f>4*12</f>
        <v>48</v>
      </c>
      <c r="Y15" s="144"/>
      <c r="Z15" s="144"/>
      <c r="AA15" s="144"/>
      <c r="AB15" s="144"/>
      <c r="AC15" s="144"/>
      <c r="AD15" s="144"/>
      <c r="AE15" s="144"/>
      <c r="AF15" s="144"/>
      <c r="AG15" s="144"/>
      <c r="AH15" s="183"/>
      <c r="AI15" s="201">
        <f t="shared" si="0"/>
        <v>150</v>
      </c>
      <c r="AJ15" s="237">
        <v>0</v>
      </c>
      <c r="AK15" s="211" t="e">
        <f t="shared" si="1"/>
        <v>#DIV/0!</v>
      </c>
      <c r="AL15" s="110" t="s">
        <v>216</v>
      </c>
    </row>
    <row r="16" spans="1:38" ht="15" customHeight="1" x14ac:dyDescent="0.2">
      <c r="A16" s="319">
        <v>4</v>
      </c>
      <c r="B16" s="321" t="s">
        <v>373</v>
      </c>
      <c r="C16" s="34" t="s">
        <v>62</v>
      </c>
      <c r="D16" s="143"/>
      <c r="E16" s="144"/>
      <c r="F16" s="144"/>
      <c r="G16" s="144"/>
      <c r="H16" s="142"/>
      <c r="I16" s="142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>
        <f>6*12</f>
        <v>72</v>
      </c>
      <c r="Y16" s="142"/>
      <c r="Z16" s="144"/>
      <c r="AA16" s="142"/>
      <c r="AB16" s="144"/>
      <c r="AC16" s="142"/>
      <c r="AD16" s="142"/>
      <c r="AE16" s="142"/>
      <c r="AF16" s="142"/>
      <c r="AG16" s="142"/>
      <c r="AH16" s="184"/>
      <c r="AI16" s="201">
        <f t="shared" si="0"/>
        <v>72</v>
      </c>
      <c r="AJ16" s="237">
        <v>0</v>
      </c>
      <c r="AK16" s="211" t="e">
        <f t="shared" si="1"/>
        <v>#DIV/0!</v>
      </c>
      <c r="AL16" s="110" t="s">
        <v>216</v>
      </c>
    </row>
    <row r="17" spans="1:38" ht="15" customHeight="1" x14ac:dyDescent="0.2">
      <c r="A17" s="319">
        <v>5</v>
      </c>
      <c r="B17" s="321" t="s">
        <v>373</v>
      </c>
      <c r="C17" s="34" t="s">
        <v>63</v>
      </c>
      <c r="D17" s="143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>
        <f>4*6</f>
        <v>24</v>
      </c>
      <c r="V17" s="144"/>
      <c r="W17" s="144"/>
      <c r="X17" s="144">
        <f>3*12</f>
        <v>36</v>
      </c>
      <c r="Y17" s="142"/>
      <c r="Z17" s="144"/>
      <c r="AA17" s="142"/>
      <c r="AB17" s="144"/>
      <c r="AC17" s="430" t="s">
        <v>478</v>
      </c>
      <c r="AD17" s="428"/>
      <c r="AE17" s="428"/>
      <c r="AF17" s="428"/>
      <c r="AG17" s="428"/>
      <c r="AH17" s="428"/>
      <c r="AI17" s="201">
        <f t="shared" si="0"/>
        <v>60</v>
      </c>
      <c r="AJ17" s="237">
        <v>0</v>
      </c>
      <c r="AK17" s="211" t="e">
        <f t="shared" si="1"/>
        <v>#DIV/0!</v>
      </c>
      <c r="AL17" s="110" t="s">
        <v>216</v>
      </c>
    </row>
    <row r="18" spans="1:38" ht="15" customHeight="1" x14ac:dyDescent="0.2">
      <c r="A18" s="231">
        <v>6</v>
      </c>
      <c r="B18" s="321" t="s">
        <v>373</v>
      </c>
      <c r="C18" s="34" t="s">
        <v>64</v>
      </c>
      <c r="D18" s="143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>
        <f>9*6</f>
        <v>54</v>
      </c>
      <c r="V18" s="144"/>
      <c r="W18" s="144">
        <f>2*12</f>
        <v>24</v>
      </c>
      <c r="X18" s="144">
        <f>6*12</f>
        <v>72</v>
      </c>
      <c r="Y18" s="142"/>
      <c r="Z18" s="144"/>
      <c r="AA18" s="142"/>
      <c r="AB18" s="144"/>
      <c r="AC18" s="144"/>
      <c r="AD18" s="144"/>
      <c r="AE18" s="144"/>
      <c r="AF18" s="144"/>
      <c r="AG18" s="144"/>
      <c r="AH18" s="183"/>
      <c r="AI18" s="201">
        <f t="shared" si="0"/>
        <v>150</v>
      </c>
      <c r="AJ18" s="237">
        <v>0</v>
      </c>
      <c r="AK18" s="211" t="e">
        <f t="shared" si="1"/>
        <v>#DIV/0!</v>
      </c>
      <c r="AL18" s="110" t="s">
        <v>216</v>
      </c>
    </row>
    <row r="19" spans="1:38" ht="15" customHeight="1" x14ac:dyDescent="0.2">
      <c r="A19" s="319">
        <v>7</v>
      </c>
      <c r="B19" s="321" t="s">
        <v>240</v>
      </c>
      <c r="C19" s="34" t="s">
        <v>65</v>
      </c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>
        <f>9*6</f>
        <v>54</v>
      </c>
      <c r="V19" s="144"/>
      <c r="W19" s="144">
        <f>1*12</f>
        <v>12</v>
      </c>
      <c r="X19" s="144">
        <f>7*12</f>
        <v>84</v>
      </c>
      <c r="Y19" s="142"/>
      <c r="Z19" s="144"/>
      <c r="AA19" s="142"/>
      <c r="AB19" s="142"/>
      <c r="AC19" s="142"/>
      <c r="AD19" s="142"/>
      <c r="AE19" s="142"/>
      <c r="AF19" s="142"/>
      <c r="AG19" s="142"/>
      <c r="AH19" s="184"/>
      <c r="AI19" s="201">
        <f t="shared" si="0"/>
        <v>150</v>
      </c>
      <c r="AJ19" s="237">
        <v>0</v>
      </c>
      <c r="AK19" s="211" t="e">
        <f t="shared" si="1"/>
        <v>#DIV/0!</v>
      </c>
      <c r="AL19" s="110" t="s">
        <v>216</v>
      </c>
    </row>
    <row r="20" spans="1:38" ht="15" customHeight="1" x14ac:dyDescent="0.2">
      <c r="A20" s="319">
        <v>8</v>
      </c>
      <c r="B20" s="320" t="s">
        <v>240</v>
      </c>
      <c r="C20" s="34" t="s">
        <v>66</v>
      </c>
      <c r="D20" s="143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>
        <f>9*6</f>
        <v>54</v>
      </c>
      <c r="V20" s="144"/>
      <c r="W20" s="144">
        <f>2*12</f>
        <v>24</v>
      </c>
      <c r="X20" s="144">
        <f>6*12</f>
        <v>72</v>
      </c>
      <c r="Y20" s="142"/>
      <c r="Z20" s="144"/>
      <c r="AA20" s="277"/>
      <c r="AB20" s="144"/>
      <c r="AC20" s="144"/>
      <c r="AD20" s="144"/>
      <c r="AE20" s="144"/>
      <c r="AF20" s="144"/>
      <c r="AG20" s="144"/>
      <c r="AH20" s="183"/>
      <c r="AI20" s="201">
        <f t="shared" si="0"/>
        <v>150</v>
      </c>
      <c r="AJ20" s="237">
        <v>0</v>
      </c>
      <c r="AK20" s="211" t="e">
        <f t="shared" si="1"/>
        <v>#DIV/0!</v>
      </c>
      <c r="AL20" s="110" t="s">
        <v>216</v>
      </c>
    </row>
    <row r="21" spans="1:38" ht="15" customHeight="1" x14ac:dyDescent="0.2">
      <c r="A21" s="231">
        <v>9</v>
      </c>
      <c r="B21" s="321" t="s">
        <v>240</v>
      </c>
      <c r="C21" s="34" t="s">
        <v>67</v>
      </c>
      <c r="D21" s="143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>
        <f>9*6</f>
        <v>54</v>
      </c>
      <c r="V21" s="144"/>
      <c r="W21" s="144">
        <f>5*12</f>
        <v>60</v>
      </c>
      <c r="X21" s="144">
        <f>3*12</f>
        <v>36</v>
      </c>
      <c r="Y21" s="144"/>
      <c r="Z21" s="144"/>
      <c r="AA21" s="144"/>
      <c r="AB21" s="144"/>
      <c r="AC21" s="144"/>
      <c r="AD21" s="144"/>
      <c r="AE21" s="144"/>
      <c r="AF21" s="144"/>
      <c r="AG21" s="144"/>
      <c r="AH21" s="183"/>
      <c r="AI21" s="201">
        <f t="shared" si="0"/>
        <v>150</v>
      </c>
      <c r="AJ21" s="237">
        <v>0</v>
      </c>
      <c r="AK21" s="211" t="e">
        <f t="shared" si="1"/>
        <v>#DIV/0!</v>
      </c>
      <c r="AL21" s="110" t="s">
        <v>216</v>
      </c>
    </row>
    <row r="22" spans="1:38" ht="15" customHeight="1" x14ac:dyDescent="0.2">
      <c r="A22" s="319">
        <v>10</v>
      </c>
      <c r="B22" s="321" t="s">
        <v>240</v>
      </c>
      <c r="C22" s="34" t="s">
        <v>68</v>
      </c>
      <c r="D22" s="143">
        <f>6*4</f>
        <v>24</v>
      </c>
      <c r="E22" s="144"/>
      <c r="F22" s="144"/>
      <c r="G22" s="144">
        <f>5*4</f>
        <v>20</v>
      </c>
      <c r="H22" s="144"/>
      <c r="I22" s="144"/>
      <c r="J22" s="144"/>
      <c r="K22" s="185"/>
      <c r="L22" s="144"/>
      <c r="M22" s="144"/>
      <c r="N22" s="144"/>
      <c r="O22" s="144"/>
      <c r="P22" s="144"/>
      <c r="Q22" s="144"/>
      <c r="R22" s="144">
        <f>3*2</f>
        <v>6</v>
      </c>
      <c r="S22" s="185">
        <f>3*4</f>
        <v>12</v>
      </c>
      <c r="T22" s="144"/>
      <c r="U22" s="144">
        <f>1*6</f>
        <v>6</v>
      </c>
      <c r="V22" s="144"/>
      <c r="W22" s="144">
        <f>1*12</f>
        <v>12</v>
      </c>
      <c r="X22" s="144">
        <f>4*12</f>
        <v>48</v>
      </c>
      <c r="Y22" s="142"/>
      <c r="Z22" s="144"/>
      <c r="AA22" s="142"/>
      <c r="AB22" s="144"/>
      <c r="AC22" s="144"/>
      <c r="AD22" s="144"/>
      <c r="AE22" s="144"/>
      <c r="AF22" s="144"/>
      <c r="AG22" s="144">
        <f>22</f>
        <v>22</v>
      </c>
      <c r="AH22" s="183"/>
      <c r="AI22" s="201">
        <f t="shared" si="0"/>
        <v>150</v>
      </c>
      <c r="AJ22" s="237">
        <v>56</v>
      </c>
      <c r="AK22" s="211">
        <f t="shared" si="1"/>
        <v>2.3333333333333335</v>
      </c>
      <c r="AL22" s="110" t="s">
        <v>216</v>
      </c>
    </row>
    <row r="23" spans="1:38" ht="15" customHeight="1" x14ac:dyDescent="0.2">
      <c r="A23" s="319">
        <v>11</v>
      </c>
      <c r="B23" s="320" t="s">
        <v>240</v>
      </c>
      <c r="C23" s="34" t="s">
        <v>232</v>
      </c>
      <c r="D23" s="143">
        <f>2*4</f>
        <v>8</v>
      </c>
      <c r="E23" s="144"/>
      <c r="F23" s="144"/>
      <c r="G23" s="144">
        <f>4*4</f>
        <v>16</v>
      </c>
      <c r="H23" s="144"/>
      <c r="I23" s="144"/>
      <c r="J23" s="144"/>
      <c r="K23" s="185"/>
      <c r="L23" s="144"/>
      <c r="M23" s="144"/>
      <c r="N23" s="144"/>
      <c r="O23" s="144"/>
      <c r="P23" s="144"/>
      <c r="Q23" s="144"/>
      <c r="R23" s="144">
        <f>3*2</f>
        <v>6</v>
      </c>
      <c r="S23" s="185">
        <f>3*4</f>
        <v>12</v>
      </c>
      <c r="T23" s="144"/>
      <c r="U23" s="144">
        <f>4*6</f>
        <v>24</v>
      </c>
      <c r="V23" s="144"/>
      <c r="W23" s="144"/>
      <c r="X23" s="144">
        <f>6*12</f>
        <v>72</v>
      </c>
      <c r="Y23" s="142"/>
      <c r="Z23" s="144"/>
      <c r="AA23" s="142"/>
      <c r="AB23" s="144"/>
      <c r="AC23" s="144"/>
      <c r="AD23" s="144"/>
      <c r="AE23" s="144"/>
      <c r="AF23" s="144"/>
      <c r="AG23" s="144">
        <f>12</f>
        <v>12</v>
      </c>
      <c r="AH23" s="183"/>
      <c r="AI23" s="201">
        <f t="shared" si="0"/>
        <v>150</v>
      </c>
      <c r="AJ23" s="237">
        <v>16</v>
      </c>
      <c r="AK23" s="211">
        <f t="shared" si="1"/>
        <v>2</v>
      </c>
      <c r="AL23" s="110" t="s">
        <v>216</v>
      </c>
    </row>
    <row r="24" spans="1:38" ht="15" customHeight="1" x14ac:dyDescent="0.2">
      <c r="A24" s="231">
        <v>12</v>
      </c>
      <c r="B24" s="321" t="s">
        <v>287</v>
      </c>
      <c r="C24" s="34" t="s">
        <v>69</v>
      </c>
      <c r="D24" s="143">
        <f>1*4</f>
        <v>4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>
        <f>8*6</f>
        <v>48</v>
      </c>
      <c r="V24" s="144"/>
      <c r="W24" s="144">
        <f>2*12</f>
        <v>24</v>
      </c>
      <c r="X24" s="144">
        <f>6*12</f>
        <v>72</v>
      </c>
      <c r="Y24" s="142"/>
      <c r="Z24" s="144"/>
      <c r="AA24" s="142"/>
      <c r="AB24" s="144"/>
      <c r="AC24" s="144"/>
      <c r="AD24" s="144"/>
      <c r="AE24" s="144"/>
      <c r="AF24" s="144"/>
      <c r="AG24" s="144">
        <f>2</f>
        <v>2</v>
      </c>
      <c r="AH24" s="183"/>
      <c r="AI24" s="201">
        <f t="shared" si="0"/>
        <v>150</v>
      </c>
      <c r="AJ24" s="237">
        <v>9</v>
      </c>
      <c r="AK24" s="211">
        <f t="shared" si="1"/>
        <v>2.25</v>
      </c>
      <c r="AL24" s="110" t="s">
        <v>216</v>
      </c>
    </row>
    <row r="25" spans="1:38" ht="15" customHeight="1" x14ac:dyDescent="0.2">
      <c r="A25" s="319">
        <v>13</v>
      </c>
      <c r="B25" s="321" t="s">
        <v>287</v>
      </c>
      <c r="C25" s="34" t="s">
        <v>70</v>
      </c>
      <c r="D25" s="143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>
        <f>8*6</f>
        <v>48</v>
      </c>
      <c r="V25" s="144"/>
      <c r="W25" s="144">
        <f>2*12</f>
        <v>24</v>
      </c>
      <c r="X25" s="144">
        <f>6*12</f>
        <v>72</v>
      </c>
      <c r="Y25" s="142"/>
      <c r="Z25" s="144"/>
      <c r="AA25" s="142"/>
      <c r="AB25" s="144"/>
      <c r="AC25" s="142"/>
      <c r="AD25" s="142"/>
      <c r="AE25" s="142"/>
      <c r="AF25" s="142">
        <f>1*6</f>
        <v>6</v>
      </c>
      <c r="AG25" s="142"/>
      <c r="AH25" s="184"/>
      <c r="AI25" s="201">
        <f t="shared" si="0"/>
        <v>150</v>
      </c>
      <c r="AJ25" s="237">
        <v>3</v>
      </c>
      <c r="AK25" s="211" t="e">
        <f t="shared" si="1"/>
        <v>#DIV/0!</v>
      </c>
      <c r="AL25" s="110" t="s">
        <v>216</v>
      </c>
    </row>
    <row r="26" spans="1:38" ht="15" customHeight="1" x14ac:dyDescent="0.2">
      <c r="A26" s="319">
        <v>14</v>
      </c>
      <c r="B26" s="320" t="s">
        <v>287</v>
      </c>
      <c r="C26" s="34" t="s">
        <v>71</v>
      </c>
      <c r="D26" s="143">
        <f t="shared" ref="D26" si="2">1*4</f>
        <v>4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>
        <f>8*6</f>
        <v>48</v>
      </c>
      <c r="V26" s="144"/>
      <c r="W26" s="144">
        <f>2*12</f>
        <v>24</v>
      </c>
      <c r="X26" s="144">
        <f>6*12</f>
        <v>72</v>
      </c>
      <c r="Y26" s="142"/>
      <c r="Z26" s="144"/>
      <c r="AA26" s="142"/>
      <c r="AB26" s="144"/>
      <c r="AC26" s="142"/>
      <c r="AD26" s="142"/>
      <c r="AE26" s="142"/>
      <c r="AF26" s="142"/>
      <c r="AG26" s="142">
        <f>2</f>
        <v>2</v>
      </c>
      <c r="AH26" s="184"/>
      <c r="AI26" s="201">
        <f t="shared" si="0"/>
        <v>150</v>
      </c>
      <c r="AJ26" s="237">
        <v>10</v>
      </c>
      <c r="AK26" s="211">
        <f t="shared" si="1"/>
        <v>2.5</v>
      </c>
      <c r="AL26" s="110" t="s">
        <v>216</v>
      </c>
    </row>
    <row r="27" spans="1:38" ht="15" customHeight="1" x14ac:dyDescent="0.2">
      <c r="A27" s="231">
        <v>15</v>
      </c>
      <c r="B27" s="321" t="s">
        <v>287</v>
      </c>
      <c r="C27" s="34" t="s">
        <v>72</v>
      </c>
      <c r="D27" s="143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>
        <f>9*6</f>
        <v>54</v>
      </c>
      <c r="V27" s="144"/>
      <c r="W27" s="144">
        <f>2*12</f>
        <v>24</v>
      </c>
      <c r="X27" s="144">
        <f>6*12</f>
        <v>72</v>
      </c>
      <c r="Y27" s="142"/>
      <c r="Z27" s="144"/>
      <c r="AA27" s="142"/>
      <c r="AB27" s="144"/>
      <c r="AC27" s="142"/>
      <c r="AD27" s="142"/>
      <c r="AE27" s="142"/>
      <c r="AF27" s="142"/>
      <c r="AG27" s="142"/>
      <c r="AH27" s="184"/>
      <c r="AI27" s="201">
        <f t="shared" si="0"/>
        <v>150</v>
      </c>
      <c r="AJ27" s="237">
        <v>2</v>
      </c>
      <c r="AK27" s="211" t="e">
        <f t="shared" si="1"/>
        <v>#DIV/0!</v>
      </c>
      <c r="AL27" s="110" t="s">
        <v>216</v>
      </c>
    </row>
    <row r="28" spans="1:38" ht="15" customHeight="1" x14ac:dyDescent="0.2">
      <c r="A28" s="319">
        <v>16</v>
      </c>
      <c r="B28" s="321" t="s">
        <v>241</v>
      </c>
      <c r="C28" s="34" t="s">
        <v>73</v>
      </c>
      <c r="D28" s="143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>
        <f>7*6</f>
        <v>42</v>
      </c>
      <c r="V28" s="144"/>
      <c r="W28" s="144">
        <f>1*12</f>
        <v>12</v>
      </c>
      <c r="X28" s="144">
        <f>8*12</f>
        <v>96</v>
      </c>
      <c r="Y28" s="144"/>
      <c r="Z28" s="144"/>
      <c r="AA28" s="144"/>
      <c r="AB28" s="144"/>
      <c r="AC28" s="144"/>
      <c r="AD28" s="144"/>
      <c r="AE28" s="144"/>
      <c r="AF28" s="144"/>
      <c r="AG28" s="144"/>
      <c r="AH28" s="183"/>
      <c r="AI28" s="201">
        <f t="shared" si="0"/>
        <v>150</v>
      </c>
      <c r="AJ28" s="237">
        <v>0</v>
      </c>
      <c r="AK28" s="211" t="e">
        <f t="shared" si="1"/>
        <v>#DIV/0!</v>
      </c>
      <c r="AL28" s="110" t="s">
        <v>216</v>
      </c>
    </row>
    <row r="29" spans="1:38" ht="15" customHeight="1" x14ac:dyDescent="0.2">
      <c r="A29" s="319">
        <v>17</v>
      </c>
      <c r="B29" s="320" t="s">
        <v>241</v>
      </c>
      <c r="C29" s="34" t="s">
        <v>74</v>
      </c>
      <c r="D29" s="143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>
        <f>5*6</f>
        <v>30</v>
      </c>
      <c r="V29" s="144"/>
      <c r="W29" s="144">
        <f>2*12</f>
        <v>24</v>
      </c>
      <c r="X29" s="144">
        <f>8*12</f>
        <v>96</v>
      </c>
      <c r="Y29" s="144"/>
      <c r="Z29" s="144"/>
      <c r="AA29" s="144"/>
      <c r="AB29" s="144"/>
      <c r="AC29" s="144"/>
      <c r="AD29" s="144"/>
      <c r="AE29" s="144"/>
      <c r="AF29" s="144"/>
      <c r="AG29" s="144"/>
      <c r="AH29" s="183"/>
      <c r="AI29" s="201">
        <f t="shared" si="0"/>
        <v>150</v>
      </c>
      <c r="AJ29" s="237">
        <v>0</v>
      </c>
      <c r="AK29" s="211" t="e">
        <f t="shared" si="1"/>
        <v>#DIV/0!</v>
      </c>
      <c r="AL29" s="110" t="s">
        <v>216</v>
      </c>
    </row>
    <row r="30" spans="1:38" ht="15" customHeight="1" x14ac:dyDescent="0.2">
      <c r="A30" s="231">
        <v>18</v>
      </c>
      <c r="B30" s="321" t="s">
        <v>373</v>
      </c>
      <c r="C30" s="34" t="s">
        <v>75</v>
      </c>
      <c r="D30" s="143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2"/>
      <c r="Z30" s="144"/>
      <c r="AA30" s="142"/>
      <c r="AB30" s="144"/>
      <c r="AC30" s="430" t="s">
        <v>479</v>
      </c>
      <c r="AD30" s="428"/>
      <c r="AE30" s="428"/>
      <c r="AF30" s="428"/>
      <c r="AG30" s="428"/>
      <c r="AH30" s="428"/>
      <c r="AI30" s="201">
        <f t="shared" si="0"/>
        <v>0</v>
      </c>
      <c r="AJ30" s="237">
        <v>0</v>
      </c>
      <c r="AK30" s="211" t="e">
        <f t="shared" si="1"/>
        <v>#DIV/0!</v>
      </c>
      <c r="AL30" s="110" t="s">
        <v>216</v>
      </c>
    </row>
    <row r="31" spans="1:38" ht="15" customHeight="1" x14ac:dyDescent="0.2">
      <c r="A31" s="319">
        <v>19</v>
      </c>
      <c r="B31" s="321" t="s">
        <v>373</v>
      </c>
      <c r="C31" s="186" t="s">
        <v>76</v>
      </c>
      <c r="D31" s="143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>
        <f>3*12</f>
        <v>36</v>
      </c>
      <c r="X31" s="144">
        <f>5*12</f>
        <v>60</v>
      </c>
      <c r="Y31" s="142"/>
      <c r="Z31" s="144"/>
      <c r="AA31" s="142"/>
      <c r="AB31" s="144"/>
      <c r="AC31" s="144"/>
      <c r="AD31" s="144"/>
      <c r="AE31" s="144">
        <f>9*6</f>
        <v>54</v>
      </c>
      <c r="AF31" s="144"/>
      <c r="AG31" s="144"/>
      <c r="AH31" s="183"/>
      <c r="AI31" s="201">
        <f t="shared" si="0"/>
        <v>150</v>
      </c>
      <c r="AJ31" s="237">
        <v>0</v>
      </c>
      <c r="AK31" s="211" t="e">
        <f t="shared" si="1"/>
        <v>#DIV/0!</v>
      </c>
      <c r="AL31" s="110" t="s">
        <v>216</v>
      </c>
    </row>
    <row r="32" spans="1:38" ht="15" customHeight="1" x14ac:dyDescent="0.2">
      <c r="A32" s="319">
        <v>20</v>
      </c>
      <c r="B32" s="320" t="s">
        <v>240</v>
      </c>
      <c r="C32" s="34" t="s">
        <v>77</v>
      </c>
      <c r="D32" s="143"/>
      <c r="E32" s="144"/>
      <c r="F32" s="144"/>
      <c r="G32" s="144">
        <f>3*4</f>
        <v>12</v>
      </c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>
        <f>6*2</f>
        <v>12</v>
      </c>
      <c r="S32" s="144">
        <f>6*4</f>
        <v>24</v>
      </c>
      <c r="T32" s="144"/>
      <c r="U32" s="144"/>
      <c r="V32" s="144"/>
      <c r="W32" s="144"/>
      <c r="X32" s="144">
        <f>8*12</f>
        <v>96</v>
      </c>
      <c r="Y32" s="142"/>
      <c r="Z32" s="144"/>
      <c r="AA32" s="142"/>
      <c r="AB32" s="144"/>
      <c r="AC32" s="142"/>
      <c r="AD32" s="142"/>
      <c r="AE32" s="142"/>
      <c r="AF32" s="142"/>
      <c r="AG32" s="142">
        <f>6</f>
        <v>6</v>
      </c>
      <c r="AH32" s="184"/>
      <c r="AI32" s="201">
        <f t="shared" si="0"/>
        <v>150</v>
      </c>
      <c r="AJ32" s="237">
        <v>0</v>
      </c>
      <c r="AK32" s="211" t="e">
        <f t="shared" si="1"/>
        <v>#DIV/0!</v>
      </c>
      <c r="AL32" s="110" t="s">
        <v>216</v>
      </c>
    </row>
    <row r="33" spans="1:38" ht="15" customHeight="1" x14ac:dyDescent="0.2">
      <c r="A33" s="231">
        <v>21</v>
      </c>
      <c r="B33" s="321" t="s">
        <v>240</v>
      </c>
      <c r="C33" s="34" t="s">
        <v>78</v>
      </c>
      <c r="D33" s="143">
        <f>8*4</f>
        <v>32</v>
      </c>
      <c r="E33" s="144"/>
      <c r="F33" s="144"/>
      <c r="G33" s="144">
        <f>5*4</f>
        <v>20</v>
      </c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>
        <f>4*6</f>
        <v>24</v>
      </c>
      <c r="V33" s="144"/>
      <c r="W33" s="144"/>
      <c r="X33" s="144">
        <f>4*12</f>
        <v>48</v>
      </c>
      <c r="Y33" s="142"/>
      <c r="Z33" s="144"/>
      <c r="AA33" s="142"/>
      <c r="AB33" s="144"/>
      <c r="AC33" s="144"/>
      <c r="AD33" s="144"/>
      <c r="AE33" s="144"/>
      <c r="AF33" s="144"/>
      <c r="AG33" s="144">
        <f>26</f>
        <v>26</v>
      </c>
      <c r="AH33" s="184"/>
      <c r="AI33" s="201">
        <f t="shared" si="0"/>
        <v>150</v>
      </c>
      <c r="AJ33" s="237">
        <v>62</v>
      </c>
      <c r="AK33" s="211">
        <f t="shared" si="1"/>
        <v>1.9375</v>
      </c>
      <c r="AL33" s="110" t="s">
        <v>216</v>
      </c>
    </row>
    <row r="34" spans="1:38" ht="15" customHeight="1" x14ac:dyDescent="0.2">
      <c r="A34" s="319">
        <v>22</v>
      </c>
      <c r="B34" s="321" t="s">
        <v>240</v>
      </c>
      <c r="C34" s="34" t="s">
        <v>79</v>
      </c>
      <c r="D34" s="143">
        <f>3*4</f>
        <v>12</v>
      </c>
      <c r="E34" s="144"/>
      <c r="F34" s="144"/>
      <c r="G34" s="144">
        <f>3*4</f>
        <v>12</v>
      </c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>
        <f>9*6</f>
        <v>54</v>
      </c>
      <c r="V34" s="144"/>
      <c r="W34" s="144"/>
      <c r="X34" s="144">
        <f>5*12</f>
        <v>60</v>
      </c>
      <c r="Y34" s="142"/>
      <c r="Z34" s="144"/>
      <c r="AA34" s="142"/>
      <c r="AB34" s="144"/>
      <c r="AC34" s="142"/>
      <c r="AD34" s="142"/>
      <c r="AE34" s="142"/>
      <c r="AF34" s="142"/>
      <c r="AG34" s="142">
        <f>12</f>
        <v>12</v>
      </c>
      <c r="AH34" s="184"/>
      <c r="AI34" s="201">
        <f t="shared" si="0"/>
        <v>150</v>
      </c>
      <c r="AJ34" s="237">
        <v>28</v>
      </c>
      <c r="AK34" s="211">
        <f t="shared" si="1"/>
        <v>2.3333333333333335</v>
      </c>
      <c r="AL34" s="110" t="s">
        <v>216</v>
      </c>
    </row>
    <row r="35" spans="1:38" ht="15" customHeight="1" x14ac:dyDescent="0.2">
      <c r="A35" s="319">
        <v>23</v>
      </c>
      <c r="B35" s="320" t="s">
        <v>373</v>
      </c>
      <c r="C35" s="34" t="s">
        <v>80</v>
      </c>
      <c r="D35" s="143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2"/>
      <c r="S35" s="144"/>
      <c r="T35" s="144"/>
      <c r="U35" s="144">
        <f>9*6</f>
        <v>54</v>
      </c>
      <c r="V35" s="144"/>
      <c r="W35" s="144">
        <f>3*12</f>
        <v>36</v>
      </c>
      <c r="X35" s="144">
        <f>5*12</f>
        <v>60</v>
      </c>
      <c r="Y35" s="142"/>
      <c r="Z35" s="142"/>
      <c r="AA35" s="142"/>
      <c r="AB35" s="142"/>
      <c r="AC35" s="142"/>
      <c r="AD35" s="142"/>
      <c r="AE35" s="142"/>
      <c r="AF35" s="142"/>
      <c r="AG35" s="142"/>
      <c r="AH35" s="184"/>
      <c r="AI35" s="201">
        <f t="shared" si="0"/>
        <v>150</v>
      </c>
      <c r="AJ35" s="237">
        <v>0</v>
      </c>
      <c r="AK35" s="211" t="e">
        <f t="shared" si="1"/>
        <v>#DIV/0!</v>
      </c>
      <c r="AL35" s="110" t="s">
        <v>216</v>
      </c>
    </row>
    <row r="36" spans="1:38" ht="15" customHeight="1" x14ac:dyDescent="0.2">
      <c r="A36" s="231">
        <v>24</v>
      </c>
      <c r="B36" s="321" t="s">
        <v>373</v>
      </c>
      <c r="C36" s="34" t="s">
        <v>81</v>
      </c>
      <c r="D36" s="143">
        <f>2*4</f>
        <v>8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>
        <f>7*12</f>
        <v>84</v>
      </c>
      <c r="Y36" s="142"/>
      <c r="Z36" s="144"/>
      <c r="AA36" s="144"/>
      <c r="AB36" s="144"/>
      <c r="AC36" s="144"/>
      <c r="AD36" s="144"/>
      <c r="AE36" s="142">
        <f>9*6</f>
        <v>54</v>
      </c>
      <c r="AF36" s="142"/>
      <c r="AG36" s="142">
        <f>4</f>
        <v>4</v>
      </c>
      <c r="AH36" s="184"/>
      <c r="AI36" s="201">
        <f t="shared" si="0"/>
        <v>150</v>
      </c>
      <c r="AJ36" s="237">
        <v>0</v>
      </c>
      <c r="AK36" s="211">
        <f t="shared" si="1"/>
        <v>0</v>
      </c>
      <c r="AL36" s="110" t="s">
        <v>216</v>
      </c>
    </row>
    <row r="37" spans="1:38" ht="15" customHeight="1" x14ac:dyDescent="0.2">
      <c r="A37" s="319">
        <v>25</v>
      </c>
      <c r="B37" s="321" t="s">
        <v>241</v>
      </c>
      <c r="C37" s="34" t="s">
        <v>82</v>
      </c>
      <c r="D37" s="143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>
        <f>8*6</f>
        <v>48</v>
      </c>
      <c r="V37" s="144"/>
      <c r="W37" s="144"/>
      <c r="X37" s="144">
        <f>8*12</f>
        <v>96</v>
      </c>
      <c r="Y37" s="142"/>
      <c r="Z37" s="144"/>
      <c r="AA37" s="142"/>
      <c r="AB37" s="144"/>
      <c r="AC37" s="144"/>
      <c r="AD37" s="144"/>
      <c r="AE37" s="144"/>
      <c r="AF37" s="144">
        <f>1*6</f>
        <v>6</v>
      </c>
      <c r="AG37" s="144"/>
      <c r="AH37" s="183"/>
      <c r="AI37" s="201">
        <f t="shared" si="0"/>
        <v>150</v>
      </c>
      <c r="AJ37" s="237">
        <v>4</v>
      </c>
      <c r="AK37" s="211" t="e">
        <f t="shared" si="1"/>
        <v>#DIV/0!</v>
      </c>
      <c r="AL37" s="110" t="s">
        <v>216</v>
      </c>
    </row>
    <row r="38" spans="1:38" ht="15" customHeight="1" x14ac:dyDescent="0.2">
      <c r="A38" s="319">
        <v>26</v>
      </c>
      <c r="B38" s="320" t="s">
        <v>241</v>
      </c>
      <c r="C38" s="34" t="s">
        <v>83</v>
      </c>
      <c r="D38" s="143">
        <f>1*4</f>
        <v>4</v>
      </c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>
        <f>4*6</f>
        <v>24</v>
      </c>
      <c r="T38" s="144"/>
      <c r="U38" s="144">
        <f>10*6</f>
        <v>60</v>
      </c>
      <c r="V38" s="144"/>
      <c r="W38" s="144"/>
      <c r="X38" s="144">
        <f>5*12</f>
        <v>60</v>
      </c>
      <c r="Y38" s="142"/>
      <c r="Z38" s="144"/>
      <c r="AA38" s="142"/>
      <c r="AB38" s="144"/>
      <c r="AC38" s="144"/>
      <c r="AD38" s="144"/>
      <c r="AE38" s="144"/>
      <c r="AF38" s="144"/>
      <c r="AG38" s="144">
        <f>2</f>
        <v>2</v>
      </c>
      <c r="AH38" s="183"/>
      <c r="AI38" s="201">
        <f t="shared" si="0"/>
        <v>150</v>
      </c>
      <c r="AJ38" s="237">
        <v>13</v>
      </c>
      <c r="AK38" s="211">
        <f t="shared" si="1"/>
        <v>3.25</v>
      </c>
      <c r="AL38" s="110" t="s">
        <v>216</v>
      </c>
    </row>
    <row r="39" spans="1:38" ht="15" customHeight="1" x14ac:dyDescent="0.2">
      <c r="A39" s="231">
        <v>27</v>
      </c>
      <c r="B39" s="321" t="s">
        <v>242</v>
      </c>
      <c r="C39" s="34" t="s">
        <v>84</v>
      </c>
      <c r="D39" s="143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>
        <f>5*6</f>
        <v>30</v>
      </c>
      <c r="T39" s="144"/>
      <c r="U39" s="144"/>
      <c r="V39" s="144"/>
      <c r="W39" s="144"/>
      <c r="X39" s="144">
        <f>10*12</f>
        <v>120</v>
      </c>
      <c r="Y39" s="142"/>
      <c r="Z39" s="144"/>
      <c r="AA39" s="144"/>
      <c r="AB39" s="144"/>
      <c r="AC39" s="144"/>
      <c r="AD39" s="144"/>
      <c r="AE39" s="144"/>
      <c r="AF39" s="144"/>
      <c r="AG39" s="144"/>
      <c r="AH39" s="183"/>
      <c r="AI39" s="201">
        <f t="shared" si="0"/>
        <v>150</v>
      </c>
      <c r="AJ39" s="237">
        <v>0</v>
      </c>
      <c r="AK39" s="211" t="e">
        <f t="shared" si="1"/>
        <v>#DIV/0!</v>
      </c>
      <c r="AL39" s="110" t="s">
        <v>216</v>
      </c>
    </row>
    <row r="40" spans="1:38" ht="15" customHeight="1" x14ac:dyDescent="0.2">
      <c r="A40" s="319">
        <v>28</v>
      </c>
      <c r="B40" s="321" t="s">
        <v>242</v>
      </c>
      <c r="C40" s="34" t="s">
        <v>85</v>
      </c>
      <c r="D40" s="143">
        <f>4*4</f>
        <v>16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>
        <f>10*12</f>
        <v>120</v>
      </c>
      <c r="Y40" s="142"/>
      <c r="Z40" s="144"/>
      <c r="AA40" s="142"/>
      <c r="AB40" s="144"/>
      <c r="AC40" s="142"/>
      <c r="AD40" s="142"/>
      <c r="AE40" s="142"/>
      <c r="AF40" s="142">
        <f>1*6</f>
        <v>6</v>
      </c>
      <c r="AG40" s="142">
        <f>8</f>
        <v>8</v>
      </c>
      <c r="AH40" s="184"/>
      <c r="AI40" s="201">
        <f t="shared" si="0"/>
        <v>150</v>
      </c>
      <c r="AJ40" s="237">
        <v>51</v>
      </c>
      <c r="AK40" s="211">
        <f t="shared" si="1"/>
        <v>3.1875</v>
      </c>
      <c r="AL40" s="110" t="s">
        <v>216</v>
      </c>
    </row>
    <row r="41" spans="1:38" ht="15" customHeight="1" x14ac:dyDescent="0.2">
      <c r="A41" s="319">
        <v>29</v>
      </c>
      <c r="B41" s="320" t="s">
        <v>242</v>
      </c>
      <c r="C41" s="34" t="s">
        <v>86</v>
      </c>
      <c r="D41" s="143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>
        <f>1*6</f>
        <v>6</v>
      </c>
      <c r="T41" s="144"/>
      <c r="U41" s="144"/>
      <c r="V41" s="144"/>
      <c r="W41" s="144">
        <f>6*12</f>
        <v>72</v>
      </c>
      <c r="X41" s="144">
        <f>6*12</f>
        <v>72</v>
      </c>
      <c r="Y41" s="142"/>
      <c r="Z41" s="144"/>
      <c r="AA41" s="142"/>
      <c r="AB41" s="144"/>
      <c r="AC41" s="144"/>
      <c r="AD41" s="142"/>
      <c r="AE41" s="142"/>
      <c r="AF41" s="142"/>
      <c r="AG41" s="142"/>
      <c r="AH41" s="184"/>
      <c r="AI41" s="201">
        <f t="shared" si="0"/>
        <v>150</v>
      </c>
      <c r="AJ41" s="237">
        <v>0</v>
      </c>
      <c r="AK41" s="211" t="e">
        <f t="shared" si="1"/>
        <v>#DIV/0!</v>
      </c>
      <c r="AL41" s="110" t="s">
        <v>216</v>
      </c>
    </row>
    <row r="42" spans="1:38" ht="15" customHeight="1" x14ac:dyDescent="0.2">
      <c r="A42" s="231">
        <v>30</v>
      </c>
      <c r="B42" s="321" t="s">
        <v>242</v>
      </c>
      <c r="C42" s="34" t="s">
        <v>281</v>
      </c>
      <c r="D42" s="143">
        <f>4*4</f>
        <v>16</v>
      </c>
      <c r="E42" s="144"/>
      <c r="F42" s="144"/>
      <c r="G42" s="144"/>
      <c r="H42" s="144"/>
      <c r="I42" s="144"/>
      <c r="J42" s="144">
        <f>3*4</f>
        <v>12</v>
      </c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>
        <f>5*12</f>
        <v>60</v>
      </c>
      <c r="X42" s="144">
        <f>4*12</f>
        <v>48</v>
      </c>
      <c r="Y42" s="142"/>
      <c r="Z42" s="144"/>
      <c r="AA42" s="142"/>
      <c r="AB42" s="144"/>
      <c r="AC42" s="144"/>
      <c r="AD42" s="142"/>
      <c r="AE42" s="142"/>
      <c r="AF42" s="142"/>
      <c r="AG42" s="142">
        <f>14</f>
        <v>14</v>
      </c>
      <c r="AH42" s="184"/>
      <c r="AI42" s="201">
        <f t="shared" si="0"/>
        <v>150</v>
      </c>
      <c r="AJ42" s="237">
        <v>34</v>
      </c>
      <c r="AK42" s="211">
        <f t="shared" si="1"/>
        <v>2.125</v>
      </c>
      <c r="AL42" s="110" t="s">
        <v>216</v>
      </c>
    </row>
    <row r="43" spans="1:38" ht="15" customHeight="1" x14ac:dyDescent="0.2">
      <c r="A43" s="319">
        <v>31</v>
      </c>
      <c r="B43" s="321" t="s">
        <v>419</v>
      </c>
      <c r="C43" s="34" t="s">
        <v>189</v>
      </c>
      <c r="D43" s="143">
        <f>8*4</f>
        <v>32</v>
      </c>
      <c r="E43" s="144"/>
      <c r="F43" s="144"/>
      <c r="G43" s="144">
        <f>8*4</f>
        <v>32</v>
      </c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2"/>
      <c r="Z43" s="144"/>
      <c r="AA43" s="142"/>
      <c r="AB43" s="144"/>
      <c r="AC43" s="142"/>
      <c r="AD43" s="142"/>
      <c r="AE43" s="142">
        <f>7*6</f>
        <v>42</v>
      </c>
      <c r="AF43" s="142"/>
      <c r="AG43" s="142">
        <f>32</f>
        <v>32</v>
      </c>
      <c r="AH43" s="184">
        <f>2*6</f>
        <v>12</v>
      </c>
      <c r="AI43" s="201">
        <f t="shared" si="0"/>
        <v>150</v>
      </c>
      <c r="AJ43" s="237">
        <v>44</v>
      </c>
      <c r="AK43" s="211">
        <f t="shared" si="1"/>
        <v>1.375</v>
      </c>
      <c r="AL43" s="110" t="s">
        <v>216</v>
      </c>
    </row>
    <row r="44" spans="1:38" ht="15" customHeight="1" x14ac:dyDescent="0.2">
      <c r="A44" s="319">
        <v>32</v>
      </c>
      <c r="B44" s="320" t="s">
        <v>242</v>
      </c>
      <c r="C44" s="34" t="s">
        <v>235</v>
      </c>
      <c r="D44" s="143">
        <f>7*4</f>
        <v>28</v>
      </c>
      <c r="E44" s="144"/>
      <c r="F44" s="144"/>
      <c r="G44" s="144"/>
      <c r="H44" s="144"/>
      <c r="I44" s="144"/>
      <c r="J44" s="144">
        <f>1*4</f>
        <v>4</v>
      </c>
      <c r="K44" s="144"/>
      <c r="L44" s="144"/>
      <c r="M44" s="144"/>
      <c r="N44" s="144"/>
      <c r="O44" s="144"/>
      <c r="P44" s="144"/>
      <c r="Q44" s="144"/>
      <c r="R44" s="144"/>
      <c r="S44" s="144">
        <f>1*6</f>
        <v>6</v>
      </c>
      <c r="T44" s="144"/>
      <c r="U44" s="144"/>
      <c r="V44" s="144"/>
      <c r="W44" s="144">
        <f>4*12</f>
        <v>48</v>
      </c>
      <c r="X44" s="144">
        <f>4*12</f>
        <v>48</v>
      </c>
      <c r="Y44" s="142"/>
      <c r="Z44" s="144"/>
      <c r="AA44" s="142"/>
      <c r="AB44" s="144"/>
      <c r="AC44" s="144"/>
      <c r="AD44" s="144"/>
      <c r="AE44" s="144"/>
      <c r="AF44" s="144"/>
      <c r="AG44" s="144">
        <f>16</f>
        <v>16</v>
      </c>
      <c r="AH44" s="183"/>
      <c r="AI44" s="201">
        <f t="shared" si="0"/>
        <v>150</v>
      </c>
      <c r="AJ44" s="237">
        <v>96</v>
      </c>
      <c r="AK44" s="211">
        <f t="shared" si="1"/>
        <v>3.4285714285714284</v>
      </c>
      <c r="AL44" s="110" t="s">
        <v>216</v>
      </c>
    </row>
    <row r="45" spans="1:38" ht="15" customHeight="1" x14ac:dyDescent="0.2">
      <c r="A45" s="231">
        <v>33</v>
      </c>
      <c r="B45" s="321" t="s">
        <v>243</v>
      </c>
      <c r="C45" s="34" t="s">
        <v>87</v>
      </c>
      <c r="D45" s="143">
        <f>9*4</f>
        <v>36</v>
      </c>
      <c r="E45" s="144"/>
      <c r="F45" s="144"/>
      <c r="G45" s="144"/>
      <c r="H45" s="144"/>
      <c r="I45" s="144"/>
      <c r="J45" s="144"/>
      <c r="K45" s="144"/>
      <c r="L45" s="144">
        <f>5*4</f>
        <v>20</v>
      </c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>
        <f>5*12</f>
        <v>60</v>
      </c>
      <c r="Y45" s="142"/>
      <c r="Z45" s="144"/>
      <c r="AA45" s="142"/>
      <c r="AB45" s="144"/>
      <c r="AC45" s="144"/>
      <c r="AD45" s="144"/>
      <c r="AE45" s="144"/>
      <c r="AF45" s="144"/>
      <c r="AG45" s="144">
        <f>34</f>
        <v>34</v>
      </c>
      <c r="AH45" s="183"/>
      <c r="AI45" s="201">
        <f t="shared" si="0"/>
        <v>150</v>
      </c>
      <c r="AJ45" s="237">
        <v>25</v>
      </c>
      <c r="AK45" s="211">
        <f t="shared" si="1"/>
        <v>0.69444444444444442</v>
      </c>
      <c r="AL45" s="110" t="s">
        <v>216</v>
      </c>
    </row>
    <row r="46" spans="1:38" ht="15" customHeight="1" x14ac:dyDescent="0.2">
      <c r="A46" s="319">
        <v>34</v>
      </c>
      <c r="B46" s="321" t="s">
        <v>244</v>
      </c>
      <c r="C46" s="34" t="s">
        <v>88</v>
      </c>
      <c r="D46" s="143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2"/>
      <c r="Z46" s="144"/>
      <c r="AA46" s="142"/>
      <c r="AB46" s="144"/>
      <c r="AC46" s="430" t="s">
        <v>291</v>
      </c>
      <c r="AD46" s="428"/>
      <c r="AE46" s="428"/>
      <c r="AF46" s="428"/>
      <c r="AG46" s="428"/>
      <c r="AH46" s="428"/>
      <c r="AI46" s="201">
        <f t="shared" si="0"/>
        <v>0</v>
      </c>
      <c r="AJ46" s="237">
        <v>0</v>
      </c>
      <c r="AK46" s="211" t="e">
        <f t="shared" si="1"/>
        <v>#DIV/0!</v>
      </c>
      <c r="AL46" s="110" t="s">
        <v>216</v>
      </c>
    </row>
    <row r="47" spans="1:38" ht="15" customHeight="1" x14ac:dyDescent="0.2">
      <c r="A47" s="319">
        <v>35</v>
      </c>
      <c r="B47" s="320" t="s">
        <v>245</v>
      </c>
      <c r="C47" s="34" t="s">
        <v>89</v>
      </c>
      <c r="D47" s="143">
        <f>6*4</f>
        <v>24</v>
      </c>
      <c r="E47" s="144"/>
      <c r="F47" s="144"/>
      <c r="G47" s="144"/>
      <c r="H47" s="144"/>
      <c r="I47" s="144"/>
      <c r="J47" s="144"/>
      <c r="K47" s="144"/>
      <c r="L47" s="144">
        <f>5*4</f>
        <v>20</v>
      </c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>
        <f>5*12</f>
        <v>60</v>
      </c>
      <c r="Y47" s="142"/>
      <c r="Z47" s="144"/>
      <c r="AA47" s="144"/>
      <c r="AB47" s="144"/>
      <c r="AC47" s="144"/>
      <c r="AD47" s="144"/>
      <c r="AE47" s="144"/>
      <c r="AF47" s="142"/>
      <c r="AG47" s="142">
        <f>46</f>
        <v>46</v>
      </c>
      <c r="AH47" s="184"/>
      <c r="AI47" s="201">
        <f t="shared" si="0"/>
        <v>150</v>
      </c>
      <c r="AJ47" s="237">
        <v>8</v>
      </c>
      <c r="AK47" s="211">
        <f t="shared" si="1"/>
        <v>0.33333333333333331</v>
      </c>
      <c r="AL47" s="110" t="s">
        <v>216</v>
      </c>
    </row>
    <row r="48" spans="1:38" ht="15" customHeight="1" x14ac:dyDescent="0.2">
      <c r="A48" s="231">
        <v>36</v>
      </c>
      <c r="B48" s="321" t="s">
        <v>246</v>
      </c>
      <c r="C48" s="34" t="s">
        <v>388</v>
      </c>
      <c r="D48" s="143">
        <f>9*4</f>
        <v>36</v>
      </c>
      <c r="E48" s="144"/>
      <c r="F48" s="144"/>
      <c r="G48" s="144">
        <f>4*4</f>
        <v>16</v>
      </c>
      <c r="H48" s="144"/>
      <c r="I48" s="144"/>
      <c r="J48" s="144"/>
      <c r="K48" s="144"/>
      <c r="L48" s="144">
        <f>1*4</f>
        <v>4</v>
      </c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>
        <f>5*12</f>
        <v>60</v>
      </c>
      <c r="Y48" s="142"/>
      <c r="Z48" s="142"/>
      <c r="AA48" s="142"/>
      <c r="AB48" s="142"/>
      <c r="AC48" s="142"/>
      <c r="AD48" s="142"/>
      <c r="AE48" s="142"/>
      <c r="AF48" s="142">
        <f>1*6</f>
        <v>6</v>
      </c>
      <c r="AG48" s="142">
        <f>28</f>
        <v>28</v>
      </c>
      <c r="AH48" s="184"/>
      <c r="AI48" s="201">
        <f t="shared" si="0"/>
        <v>150</v>
      </c>
      <c r="AJ48" s="237">
        <v>159</v>
      </c>
      <c r="AK48" s="211">
        <f t="shared" si="1"/>
        <v>4.416666666666667</v>
      </c>
      <c r="AL48" s="110" t="s">
        <v>216</v>
      </c>
    </row>
    <row r="49" spans="1:38" ht="15" customHeight="1" x14ac:dyDescent="0.2">
      <c r="A49" s="319">
        <v>37</v>
      </c>
      <c r="B49" s="321" t="s">
        <v>257</v>
      </c>
      <c r="C49" s="34" t="s">
        <v>91</v>
      </c>
      <c r="D49" s="143">
        <f>23*4</f>
        <v>92</v>
      </c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2"/>
      <c r="Z49" s="144"/>
      <c r="AA49" s="142"/>
      <c r="AB49" s="144"/>
      <c r="AC49" s="144"/>
      <c r="AD49" s="144"/>
      <c r="AE49" s="144"/>
      <c r="AF49" s="144"/>
      <c r="AG49" s="144">
        <f>46</f>
        <v>46</v>
      </c>
      <c r="AH49" s="183">
        <f>2*6</f>
        <v>12</v>
      </c>
      <c r="AI49" s="201">
        <f t="shared" si="0"/>
        <v>150</v>
      </c>
      <c r="AJ49" s="237">
        <v>93</v>
      </c>
      <c r="AK49" s="211">
        <f t="shared" si="1"/>
        <v>1.0108695652173914</v>
      </c>
      <c r="AL49" s="110" t="s">
        <v>216</v>
      </c>
    </row>
    <row r="50" spans="1:38" ht="15" customHeight="1" x14ac:dyDescent="0.2">
      <c r="A50" s="319">
        <v>38</v>
      </c>
      <c r="B50" s="320" t="s">
        <v>372</v>
      </c>
      <c r="C50" s="34" t="s">
        <v>92</v>
      </c>
      <c r="D50" s="143">
        <f>2*4</f>
        <v>8</v>
      </c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>
        <f>6*6</f>
        <v>36</v>
      </c>
      <c r="T50" s="144"/>
      <c r="U50" s="144"/>
      <c r="V50" s="144"/>
      <c r="W50" s="144">
        <f>4*12</f>
        <v>48</v>
      </c>
      <c r="X50" s="144">
        <f>4*12</f>
        <v>48</v>
      </c>
      <c r="Y50" s="142"/>
      <c r="Z50" s="144"/>
      <c r="AA50" s="142"/>
      <c r="AB50" s="144"/>
      <c r="AC50" s="142"/>
      <c r="AD50" s="142"/>
      <c r="AE50" s="142"/>
      <c r="AF50" s="142">
        <f>1*6</f>
        <v>6</v>
      </c>
      <c r="AG50" s="142">
        <f>4</f>
        <v>4</v>
      </c>
      <c r="AH50" s="184"/>
      <c r="AI50" s="201">
        <f t="shared" si="0"/>
        <v>150</v>
      </c>
      <c r="AJ50" s="237">
        <v>17</v>
      </c>
      <c r="AK50" s="211">
        <f t="shared" si="1"/>
        <v>2.125</v>
      </c>
      <c r="AL50" s="110" t="s">
        <v>216</v>
      </c>
    </row>
    <row r="51" spans="1:38" ht="15" customHeight="1" x14ac:dyDescent="0.2">
      <c r="A51" s="231">
        <v>39</v>
      </c>
      <c r="B51" s="321" t="s">
        <v>372</v>
      </c>
      <c r="C51" s="34" t="s">
        <v>190</v>
      </c>
      <c r="D51" s="143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>
        <f>6*6</f>
        <v>36</v>
      </c>
      <c r="T51" s="144"/>
      <c r="U51" s="144">
        <f>1*6</f>
        <v>6</v>
      </c>
      <c r="V51" s="144"/>
      <c r="W51" s="144">
        <f>3*12</f>
        <v>36</v>
      </c>
      <c r="X51" s="144">
        <f>6*12</f>
        <v>72</v>
      </c>
      <c r="Y51" s="142"/>
      <c r="Z51" s="144"/>
      <c r="AA51" s="142"/>
      <c r="AB51" s="144"/>
      <c r="AC51" s="142"/>
      <c r="AD51" s="142"/>
      <c r="AE51" s="142"/>
      <c r="AF51" s="144"/>
      <c r="AG51" s="144"/>
      <c r="AH51" s="183"/>
      <c r="AI51" s="201">
        <f t="shared" si="0"/>
        <v>150</v>
      </c>
      <c r="AJ51" s="237">
        <v>0</v>
      </c>
      <c r="AK51" s="211" t="e">
        <f t="shared" si="1"/>
        <v>#DIV/0!</v>
      </c>
      <c r="AL51" s="110" t="s">
        <v>216</v>
      </c>
    </row>
    <row r="52" spans="1:38" ht="15" customHeight="1" x14ac:dyDescent="0.2">
      <c r="A52" s="319">
        <v>40</v>
      </c>
      <c r="B52" s="321" t="s">
        <v>248</v>
      </c>
      <c r="C52" s="34" t="s">
        <v>176</v>
      </c>
      <c r="D52" s="143">
        <f>1*4</f>
        <v>4</v>
      </c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>
        <f>6*6</f>
        <v>36</v>
      </c>
      <c r="S52" s="144"/>
      <c r="T52" s="144">
        <f>2*6</f>
        <v>12</v>
      </c>
      <c r="U52" s="144"/>
      <c r="V52" s="144"/>
      <c r="W52" s="144"/>
      <c r="X52" s="144">
        <f>8*12</f>
        <v>96</v>
      </c>
      <c r="Y52" s="142"/>
      <c r="Z52" s="144"/>
      <c r="AA52" s="142"/>
      <c r="AB52" s="144"/>
      <c r="AC52" s="142"/>
      <c r="AD52" s="142"/>
      <c r="AE52" s="142"/>
      <c r="AF52" s="142"/>
      <c r="AG52" s="142">
        <f>2</f>
        <v>2</v>
      </c>
      <c r="AH52" s="184"/>
      <c r="AI52" s="201">
        <f t="shared" si="0"/>
        <v>150</v>
      </c>
      <c r="AJ52" s="237">
        <v>81</v>
      </c>
      <c r="AK52" s="211">
        <f t="shared" si="1"/>
        <v>20.25</v>
      </c>
      <c r="AL52" s="110" t="s">
        <v>216</v>
      </c>
    </row>
    <row r="53" spans="1:38" ht="15" customHeight="1" x14ac:dyDescent="0.2">
      <c r="A53" s="319">
        <v>41</v>
      </c>
      <c r="B53" s="320" t="s">
        <v>248</v>
      </c>
      <c r="C53" s="34" t="s">
        <v>93</v>
      </c>
      <c r="D53" s="143">
        <f>2*4</f>
        <v>8</v>
      </c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>
        <f>5*6</f>
        <v>30</v>
      </c>
      <c r="S53" s="144"/>
      <c r="T53" s="144">
        <f>2*6</f>
        <v>12</v>
      </c>
      <c r="U53" s="144"/>
      <c r="V53" s="144"/>
      <c r="W53" s="144"/>
      <c r="X53" s="144">
        <f>8*12</f>
        <v>96</v>
      </c>
      <c r="Y53" s="142"/>
      <c r="Z53" s="144"/>
      <c r="AA53" s="142"/>
      <c r="AB53" s="144"/>
      <c r="AC53" s="142"/>
      <c r="AD53" s="142"/>
      <c r="AE53" s="142"/>
      <c r="AF53" s="142"/>
      <c r="AG53" s="142">
        <f>4</f>
        <v>4</v>
      </c>
      <c r="AH53" s="184"/>
      <c r="AI53" s="201">
        <f t="shared" si="0"/>
        <v>150</v>
      </c>
      <c r="AJ53" s="237">
        <v>63</v>
      </c>
      <c r="AK53" s="211">
        <f t="shared" si="1"/>
        <v>7.875</v>
      </c>
      <c r="AL53" s="110" t="s">
        <v>216</v>
      </c>
    </row>
    <row r="54" spans="1:38" ht="15" customHeight="1" x14ac:dyDescent="0.2">
      <c r="A54" s="231">
        <v>42</v>
      </c>
      <c r="B54" s="321" t="s">
        <v>249</v>
      </c>
      <c r="C54" s="34" t="s">
        <v>94</v>
      </c>
      <c r="D54" s="143">
        <f>12*4</f>
        <v>48</v>
      </c>
      <c r="E54" s="144"/>
      <c r="F54" s="144"/>
      <c r="G54" s="144">
        <f>4*4</f>
        <v>16</v>
      </c>
      <c r="H54" s="144"/>
      <c r="I54" s="144"/>
      <c r="J54" s="144"/>
      <c r="K54" s="144"/>
      <c r="L54" s="144">
        <f>3*4</f>
        <v>12</v>
      </c>
      <c r="M54" s="144"/>
      <c r="N54" s="144"/>
      <c r="O54" s="144"/>
      <c r="P54" s="144"/>
      <c r="Q54" s="144"/>
      <c r="R54" s="144"/>
      <c r="S54" s="144"/>
      <c r="T54" s="144">
        <f>4*6</f>
        <v>24</v>
      </c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>
        <f>38</f>
        <v>38</v>
      </c>
      <c r="AH54" s="183">
        <f>2*6</f>
        <v>12</v>
      </c>
      <c r="AI54" s="201">
        <f t="shared" si="0"/>
        <v>150</v>
      </c>
      <c r="AJ54" s="237">
        <v>211</v>
      </c>
      <c r="AK54" s="211">
        <f t="shared" si="1"/>
        <v>4.395833333333333</v>
      </c>
      <c r="AL54" s="110" t="s">
        <v>216</v>
      </c>
    </row>
    <row r="55" spans="1:38" ht="15" customHeight="1" x14ac:dyDescent="0.2">
      <c r="A55" s="319">
        <v>43</v>
      </c>
      <c r="B55" s="321" t="s">
        <v>258</v>
      </c>
      <c r="C55" s="34" t="s">
        <v>95</v>
      </c>
      <c r="D55" s="143">
        <f>9*4</f>
        <v>36</v>
      </c>
      <c r="E55" s="144"/>
      <c r="F55" s="144"/>
      <c r="G55" s="144"/>
      <c r="H55" s="144"/>
      <c r="I55" s="144"/>
      <c r="J55" s="144"/>
      <c r="K55" s="144"/>
      <c r="L55" s="144">
        <f>5*4</f>
        <v>20</v>
      </c>
      <c r="M55" s="144"/>
      <c r="N55" s="144"/>
      <c r="O55" s="144"/>
      <c r="P55" s="144"/>
      <c r="Q55" s="144"/>
      <c r="R55" s="144"/>
      <c r="S55" s="144">
        <f>6*6</f>
        <v>36</v>
      </c>
      <c r="T55" s="144">
        <f>3*6</f>
        <v>18</v>
      </c>
      <c r="U55" s="144"/>
      <c r="V55" s="144"/>
      <c r="W55" s="144"/>
      <c r="X55" s="144"/>
      <c r="Y55" s="142"/>
      <c r="Z55" s="144"/>
      <c r="AA55" s="142"/>
      <c r="AB55" s="142"/>
      <c r="AC55" s="142"/>
      <c r="AD55" s="142"/>
      <c r="AE55" s="142"/>
      <c r="AF55" s="142"/>
      <c r="AG55" s="142">
        <f>28</f>
        <v>28</v>
      </c>
      <c r="AH55" s="184">
        <f>2*6</f>
        <v>12</v>
      </c>
      <c r="AI55" s="201">
        <f t="shared" si="0"/>
        <v>150</v>
      </c>
      <c r="AJ55" s="237">
        <v>143</v>
      </c>
      <c r="AK55" s="211">
        <f t="shared" si="1"/>
        <v>3.9722222222222223</v>
      </c>
      <c r="AL55" s="110" t="s">
        <v>216</v>
      </c>
    </row>
    <row r="56" spans="1:38" ht="15" customHeight="1" x14ac:dyDescent="0.2">
      <c r="A56" s="319">
        <v>44</v>
      </c>
      <c r="B56" s="320" t="s">
        <v>258</v>
      </c>
      <c r="C56" s="34" t="s">
        <v>96</v>
      </c>
      <c r="D56" s="143">
        <f>8*4</f>
        <v>32</v>
      </c>
      <c r="E56" s="144"/>
      <c r="F56" s="144"/>
      <c r="G56" s="144"/>
      <c r="H56" s="144"/>
      <c r="I56" s="144"/>
      <c r="J56" s="144"/>
      <c r="K56" s="144"/>
      <c r="L56" s="144">
        <f>5*4</f>
        <v>20</v>
      </c>
      <c r="M56" s="144"/>
      <c r="N56" s="144"/>
      <c r="O56" s="144"/>
      <c r="P56" s="144"/>
      <c r="Q56" s="144"/>
      <c r="R56" s="144"/>
      <c r="S56" s="144">
        <f>7*6</f>
        <v>42</v>
      </c>
      <c r="T56" s="144">
        <f>3*6</f>
        <v>18</v>
      </c>
      <c r="U56" s="144"/>
      <c r="V56" s="144"/>
      <c r="W56" s="144"/>
      <c r="X56" s="144"/>
      <c r="Y56" s="142"/>
      <c r="Z56" s="144"/>
      <c r="AA56" s="142"/>
      <c r="AB56" s="142"/>
      <c r="AC56" s="142"/>
      <c r="AD56" s="142"/>
      <c r="AE56" s="142"/>
      <c r="AF56" s="142"/>
      <c r="AG56" s="142">
        <f>26</f>
        <v>26</v>
      </c>
      <c r="AH56" s="184">
        <f>2*6</f>
        <v>12</v>
      </c>
      <c r="AI56" s="201">
        <f t="shared" si="0"/>
        <v>150</v>
      </c>
      <c r="AJ56" s="237">
        <v>146</v>
      </c>
      <c r="AK56" s="211">
        <f t="shared" si="1"/>
        <v>4.5625</v>
      </c>
      <c r="AL56" s="110" t="s">
        <v>216</v>
      </c>
    </row>
    <row r="57" spans="1:38" ht="15" customHeight="1" x14ac:dyDescent="0.2">
      <c r="A57" s="231">
        <v>45</v>
      </c>
      <c r="B57" s="321" t="s">
        <v>295</v>
      </c>
      <c r="C57" s="34" t="s">
        <v>97</v>
      </c>
      <c r="D57" s="143">
        <v>28</v>
      </c>
      <c r="E57" s="144"/>
      <c r="F57" s="144"/>
      <c r="G57" s="144">
        <v>8</v>
      </c>
      <c r="H57" s="144"/>
      <c r="I57" s="144"/>
      <c r="J57" s="144"/>
      <c r="K57" s="144"/>
      <c r="L57" s="144">
        <f>10*4</f>
        <v>40</v>
      </c>
      <c r="M57" s="144"/>
      <c r="N57" s="144"/>
      <c r="O57" s="144"/>
      <c r="P57" s="144"/>
      <c r="Q57" s="144"/>
      <c r="R57" s="144"/>
      <c r="S57" s="144"/>
      <c r="T57" s="144">
        <f>4*6</f>
        <v>24</v>
      </c>
      <c r="U57" s="144"/>
      <c r="V57" s="144"/>
      <c r="W57" s="144"/>
      <c r="X57" s="144"/>
      <c r="Y57" s="142"/>
      <c r="Z57" s="144"/>
      <c r="AA57" s="144"/>
      <c r="AB57" s="144"/>
      <c r="AC57" s="144"/>
      <c r="AD57" s="144"/>
      <c r="AE57" s="144"/>
      <c r="AF57" s="144"/>
      <c r="AG57" s="144">
        <f>38</f>
        <v>38</v>
      </c>
      <c r="AH57" s="183">
        <f>2*6</f>
        <v>12</v>
      </c>
      <c r="AI57" s="201">
        <f t="shared" si="0"/>
        <v>150</v>
      </c>
      <c r="AJ57" s="237">
        <v>141</v>
      </c>
      <c r="AK57" s="211">
        <f t="shared" si="1"/>
        <v>5.0357142857142856</v>
      </c>
      <c r="AL57" s="110" t="s">
        <v>216</v>
      </c>
    </row>
    <row r="58" spans="1:38" ht="15" customHeight="1" x14ac:dyDescent="0.2">
      <c r="A58" s="319">
        <v>46</v>
      </c>
      <c r="B58" s="321" t="s">
        <v>240</v>
      </c>
      <c r="C58" s="34" t="s">
        <v>177</v>
      </c>
      <c r="D58" s="143">
        <f>5*4</f>
        <v>20</v>
      </c>
      <c r="E58" s="144"/>
      <c r="F58" s="144"/>
      <c r="G58" s="144">
        <f>3*4</f>
        <v>12</v>
      </c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>
        <f>8*12</f>
        <v>96</v>
      </c>
      <c r="Y58" s="142"/>
      <c r="Z58" s="144"/>
      <c r="AA58" s="142"/>
      <c r="AB58" s="144"/>
      <c r="AC58" s="144"/>
      <c r="AD58" s="144"/>
      <c r="AE58" s="144"/>
      <c r="AF58" s="144">
        <f>1*6</f>
        <v>6</v>
      </c>
      <c r="AG58" s="144">
        <f>16</f>
        <v>16</v>
      </c>
      <c r="AH58" s="184"/>
      <c r="AI58" s="201">
        <f t="shared" si="0"/>
        <v>150</v>
      </c>
      <c r="AJ58" s="237">
        <v>20</v>
      </c>
      <c r="AK58" s="211">
        <f t="shared" si="1"/>
        <v>1</v>
      </c>
      <c r="AL58" s="110" t="s">
        <v>216</v>
      </c>
    </row>
    <row r="59" spans="1:38" ht="15" customHeight="1" x14ac:dyDescent="0.2">
      <c r="A59" s="319">
        <v>47</v>
      </c>
      <c r="B59" s="320" t="s">
        <v>240</v>
      </c>
      <c r="C59" s="34" t="s">
        <v>186</v>
      </c>
      <c r="D59" s="143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>
        <f>6*2</f>
        <v>12</v>
      </c>
      <c r="S59" s="144">
        <f>6*4</f>
        <v>24</v>
      </c>
      <c r="T59" s="144"/>
      <c r="U59" s="144"/>
      <c r="V59" s="144"/>
      <c r="W59" s="144"/>
      <c r="X59" s="144">
        <f>8*12</f>
        <v>96</v>
      </c>
      <c r="Y59" s="142"/>
      <c r="Z59" s="144"/>
      <c r="AA59" s="142"/>
      <c r="AB59" s="144"/>
      <c r="AC59" s="142"/>
      <c r="AD59" s="142"/>
      <c r="AE59" s="142">
        <f>3*6</f>
        <v>18</v>
      </c>
      <c r="AF59" s="142"/>
      <c r="AG59" s="142"/>
      <c r="AH59" s="184"/>
      <c r="AI59" s="201">
        <f t="shared" si="0"/>
        <v>150</v>
      </c>
      <c r="AJ59" s="237">
        <v>0</v>
      </c>
      <c r="AK59" s="211" t="e">
        <f t="shared" si="1"/>
        <v>#DIV/0!</v>
      </c>
      <c r="AL59" s="110" t="s">
        <v>216</v>
      </c>
    </row>
    <row r="60" spans="1:38" ht="15" customHeight="1" x14ac:dyDescent="0.2">
      <c r="A60" s="231">
        <v>48</v>
      </c>
      <c r="B60" s="321" t="s">
        <v>372</v>
      </c>
      <c r="C60" s="34" t="s">
        <v>152</v>
      </c>
      <c r="D60" s="143">
        <f>3*4</f>
        <v>12</v>
      </c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>
        <f>6*6</f>
        <v>36</v>
      </c>
      <c r="T60" s="144"/>
      <c r="U60" s="144"/>
      <c r="V60" s="144"/>
      <c r="W60" s="144">
        <f>3*12</f>
        <v>36</v>
      </c>
      <c r="X60" s="144">
        <f>5*12</f>
        <v>60</v>
      </c>
      <c r="Y60" s="142"/>
      <c r="Z60" s="144"/>
      <c r="AA60" s="142"/>
      <c r="AB60" s="144"/>
      <c r="AC60" s="144"/>
      <c r="AD60" s="144"/>
      <c r="AE60" s="144"/>
      <c r="AF60" s="144"/>
      <c r="AG60" s="144">
        <f>6</f>
        <v>6</v>
      </c>
      <c r="AH60" s="183"/>
      <c r="AI60" s="201">
        <f t="shared" si="0"/>
        <v>150</v>
      </c>
      <c r="AJ60" s="237">
        <v>27</v>
      </c>
      <c r="AK60" s="211">
        <f t="shared" si="1"/>
        <v>2.25</v>
      </c>
      <c r="AL60" s="110" t="s">
        <v>216</v>
      </c>
    </row>
    <row r="61" spans="1:38" ht="15" customHeight="1" x14ac:dyDescent="0.2">
      <c r="A61" s="319">
        <v>49</v>
      </c>
      <c r="B61" s="321" t="s">
        <v>250</v>
      </c>
      <c r="C61" s="34" t="s">
        <v>98</v>
      </c>
      <c r="D61" s="143"/>
      <c r="E61" s="144"/>
      <c r="F61" s="144"/>
      <c r="G61" s="144">
        <f>1*4</f>
        <v>4</v>
      </c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>
        <f>8*6</f>
        <v>48</v>
      </c>
      <c r="V61" s="144"/>
      <c r="W61" s="144">
        <f>3*12</f>
        <v>36</v>
      </c>
      <c r="X61" s="144">
        <f>5*12</f>
        <v>60</v>
      </c>
      <c r="Y61" s="142"/>
      <c r="Z61" s="144"/>
      <c r="AA61" s="142"/>
      <c r="AB61" s="144"/>
      <c r="AC61" s="144"/>
      <c r="AD61" s="144"/>
      <c r="AE61" s="144"/>
      <c r="AF61" s="144"/>
      <c r="AG61" s="144">
        <f>2</f>
        <v>2</v>
      </c>
      <c r="AH61" s="183"/>
      <c r="AI61" s="201">
        <f t="shared" si="0"/>
        <v>150</v>
      </c>
      <c r="AJ61" s="237">
        <v>108</v>
      </c>
      <c r="AK61" s="211" t="e">
        <f t="shared" si="1"/>
        <v>#DIV/0!</v>
      </c>
      <c r="AL61" s="110" t="s">
        <v>216</v>
      </c>
    </row>
    <row r="62" spans="1:38" ht="15" customHeight="1" x14ac:dyDescent="0.2">
      <c r="A62" s="319">
        <v>50</v>
      </c>
      <c r="B62" s="320" t="s">
        <v>250</v>
      </c>
      <c r="C62" s="34" t="s">
        <v>99</v>
      </c>
      <c r="D62" s="143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>
        <f>1*6</f>
        <v>6</v>
      </c>
      <c r="V62" s="144"/>
      <c r="W62" s="144">
        <f>3*12</f>
        <v>36</v>
      </c>
      <c r="X62" s="144">
        <f>5*12</f>
        <v>60</v>
      </c>
      <c r="Y62" s="142"/>
      <c r="Z62" s="144"/>
      <c r="AA62" s="142"/>
      <c r="AB62" s="144"/>
      <c r="AC62" s="430" t="s">
        <v>480</v>
      </c>
      <c r="AD62" s="428"/>
      <c r="AE62" s="428"/>
      <c r="AF62" s="428"/>
      <c r="AG62" s="428"/>
      <c r="AH62" s="428"/>
      <c r="AI62" s="201">
        <f t="shared" si="0"/>
        <v>102</v>
      </c>
      <c r="AJ62" s="237">
        <v>172</v>
      </c>
      <c r="AK62" s="211" t="e">
        <f t="shared" si="1"/>
        <v>#DIV/0!</v>
      </c>
      <c r="AL62" s="110" t="s">
        <v>216</v>
      </c>
    </row>
    <row r="63" spans="1:38" ht="15" customHeight="1" x14ac:dyDescent="0.2">
      <c r="A63" s="231">
        <v>51</v>
      </c>
      <c r="B63" s="321" t="s">
        <v>250</v>
      </c>
      <c r="C63" s="34" t="s">
        <v>231</v>
      </c>
      <c r="D63" s="143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>
        <f>13*6</f>
        <v>78</v>
      </c>
      <c r="V63" s="144"/>
      <c r="W63" s="144">
        <f>3*12</f>
        <v>36</v>
      </c>
      <c r="X63" s="144">
        <f>3*12</f>
        <v>36</v>
      </c>
      <c r="Y63" s="142"/>
      <c r="Z63" s="144"/>
      <c r="AA63" s="142"/>
      <c r="AB63" s="144"/>
      <c r="AC63" s="144"/>
      <c r="AD63" s="144"/>
      <c r="AE63" s="144"/>
      <c r="AF63" s="144"/>
      <c r="AG63" s="144"/>
      <c r="AH63" s="183"/>
      <c r="AI63" s="201">
        <f t="shared" si="0"/>
        <v>150</v>
      </c>
      <c r="AJ63" s="237">
        <v>219</v>
      </c>
      <c r="AK63" s="211" t="e">
        <f t="shared" si="1"/>
        <v>#DIV/0!</v>
      </c>
      <c r="AL63" s="110" t="s">
        <v>216</v>
      </c>
    </row>
    <row r="64" spans="1:38" ht="15" customHeight="1" x14ac:dyDescent="0.2">
      <c r="A64" s="319">
        <v>52</v>
      </c>
      <c r="B64" s="321" t="s">
        <v>372</v>
      </c>
      <c r="C64" s="34" t="s">
        <v>153</v>
      </c>
      <c r="D64" s="143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>
        <f>4*6</f>
        <v>24</v>
      </c>
      <c r="T64" s="144"/>
      <c r="U64" s="144">
        <f>5*6</f>
        <v>30</v>
      </c>
      <c r="V64" s="144"/>
      <c r="W64" s="144">
        <f>1*12</f>
        <v>12</v>
      </c>
      <c r="X64" s="144">
        <f>7*12</f>
        <v>84</v>
      </c>
      <c r="Y64" s="142"/>
      <c r="Z64" s="144"/>
      <c r="AA64" s="142"/>
      <c r="AB64" s="144"/>
      <c r="AC64" s="142"/>
      <c r="AD64" s="142"/>
      <c r="AE64" s="142"/>
      <c r="AF64" s="142"/>
      <c r="AG64" s="142"/>
      <c r="AH64" s="184"/>
      <c r="AI64" s="201">
        <f t="shared" si="0"/>
        <v>150</v>
      </c>
      <c r="AJ64" s="237">
        <v>0</v>
      </c>
      <c r="AK64" s="211" t="e">
        <f t="shared" si="1"/>
        <v>#DIV/0!</v>
      </c>
      <c r="AL64" s="110" t="s">
        <v>216</v>
      </c>
    </row>
    <row r="65" spans="1:38" ht="15" customHeight="1" x14ac:dyDescent="0.2">
      <c r="A65" s="319">
        <v>53</v>
      </c>
      <c r="B65" s="320" t="s">
        <v>477</v>
      </c>
      <c r="C65" s="34" t="s">
        <v>185</v>
      </c>
      <c r="D65" s="143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>
        <f>9*6</f>
        <v>54</v>
      </c>
      <c r="T65" s="144"/>
      <c r="U65" s="144"/>
      <c r="V65" s="144"/>
      <c r="W65" s="144">
        <f>2*12</f>
        <v>24</v>
      </c>
      <c r="X65" s="144">
        <f>6*12</f>
        <v>72</v>
      </c>
      <c r="Y65" s="142"/>
      <c r="Z65" s="144"/>
      <c r="AA65" s="142"/>
      <c r="AB65" s="144"/>
      <c r="AC65" s="144"/>
      <c r="AD65" s="144"/>
      <c r="AE65" s="144"/>
      <c r="AF65" s="144"/>
      <c r="AG65" s="144"/>
      <c r="AH65" s="183"/>
      <c r="AI65" s="201">
        <f t="shared" si="0"/>
        <v>150</v>
      </c>
      <c r="AJ65" s="237">
        <v>0</v>
      </c>
      <c r="AK65" s="211" t="e">
        <f t="shared" si="1"/>
        <v>#DIV/0!</v>
      </c>
      <c r="AL65" s="110" t="s">
        <v>216</v>
      </c>
    </row>
    <row r="66" spans="1:38" ht="15" customHeight="1" x14ac:dyDescent="0.2">
      <c r="A66" s="231">
        <v>54</v>
      </c>
      <c r="B66" s="321" t="s">
        <v>241</v>
      </c>
      <c r="C66" s="34" t="s">
        <v>187</v>
      </c>
      <c r="D66" s="143"/>
      <c r="E66" s="144"/>
      <c r="F66" s="144"/>
      <c r="G66" s="144">
        <f>1*4</f>
        <v>4</v>
      </c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>
        <f>4*6</f>
        <v>24</v>
      </c>
      <c r="T66" s="144"/>
      <c r="U66" s="144">
        <f>12*6</f>
        <v>72</v>
      </c>
      <c r="V66" s="144"/>
      <c r="W66" s="144"/>
      <c r="X66" s="144">
        <f>4*12</f>
        <v>48</v>
      </c>
      <c r="Y66" s="142"/>
      <c r="Z66" s="144"/>
      <c r="AA66" s="142"/>
      <c r="AB66" s="144"/>
      <c r="AC66" s="142"/>
      <c r="AD66" s="142"/>
      <c r="AE66" s="142"/>
      <c r="AF66" s="142"/>
      <c r="AG66" s="142">
        <f>2</f>
        <v>2</v>
      </c>
      <c r="AH66" s="184"/>
      <c r="AI66" s="201">
        <f t="shared" si="0"/>
        <v>150</v>
      </c>
      <c r="AJ66" s="237">
        <v>0</v>
      </c>
      <c r="AK66" s="211" t="e">
        <f t="shared" si="1"/>
        <v>#DIV/0!</v>
      </c>
      <c r="AL66" s="110" t="s">
        <v>216</v>
      </c>
    </row>
    <row r="67" spans="1:38" ht="15" customHeight="1" x14ac:dyDescent="0.2">
      <c r="A67" s="319">
        <v>55</v>
      </c>
      <c r="B67" s="321" t="s">
        <v>398</v>
      </c>
      <c r="C67" s="34" t="s">
        <v>154</v>
      </c>
      <c r="D67" s="143"/>
      <c r="E67" s="144"/>
      <c r="F67" s="144"/>
      <c r="G67" s="144">
        <v>92</v>
      </c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2"/>
      <c r="Z67" s="144"/>
      <c r="AA67" s="142"/>
      <c r="AB67" s="144"/>
      <c r="AC67" s="144"/>
      <c r="AD67" s="144"/>
      <c r="AE67" s="144"/>
      <c r="AF67" s="144"/>
      <c r="AG67" s="144">
        <f>46</f>
        <v>46</v>
      </c>
      <c r="AH67" s="183">
        <f>2*6</f>
        <v>12</v>
      </c>
      <c r="AI67" s="201">
        <f t="shared" si="0"/>
        <v>150</v>
      </c>
      <c r="AJ67" s="237">
        <v>68</v>
      </c>
      <c r="AK67" s="211" t="e">
        <f t="shared" si="1"/>
        <v>#DIV/0!</v>
      </c>
      <c r="AL67" s="110" t="s">
        <v>216</v>
      </c>
    </row>
    <row r="68" spans="1:38" ht="15" customHeight="1" x14ac:dyDescent="0.2">
      <c r="A68" s="319">
        <v>56</v>
      </c>
      <c r="B68" s="320" t="s">
        <v>421</v>
      </c>
      <c r="C68" s="34" t="s">
        <v>178</v>
      </c>
      <c r="D68" s="143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>
        <f>1*6</f>
        <v>6</v>
      </c>
      <c r="V68" s="144"/>
      <c r="W68" s="144"/>
      <c r="X68" s="144"/>
      <c r="Y68" s="144"/>
      <c r="Z68" s="144"/>
      <c r="AA68" s="144"/>
      <c r="AB68" s="144"/>
      <c r="AC68" s="430" t="s">
        <v>300</v>
      </c>
      <c r="AD68" s="428"/>
      <c r="AE68" s="428"/>
      <c r="AF68" s="428"/>
      <c r="AG68" s="428"/>
      <c r="AH68" s="428"/>
      <c r="AI68" s="201">
        <f t="shared" si="0"/>
        <v>6</v>
      </c>
      <c r="AJ68" s="237">
        <v>0</v>
      </c>
      <c r="AK68" s="211" t="e">
        <f t="shared" si="1"/>
        <v>#DIV/0!</v>
      </c>
      <c r="AL68" s="110" t="s">
        <v>216</v>
      </c>
    </row>
    <row r="69" spans="1:38" ht="15" customHeight="1" x14ac:dyDescent="0.2">
      <c r="A69" s="231">
        <v>57</v>
      </c>
      <c r="B69" s="321" t="s">
        <v>373</v>
      </c>
      <c r="C69" s="34" t="s">
        <v>188</v>
      </c>
      <c r="D69" s="143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430" t="s">
        <v>302</v>
      </c>
      <c r="AD69" s="428"/>
      <c r="AE69" s="428"/>
      <c r="AF69" s="428"/>
      <c r="AG69" s="428"/>
      <c r="AH69" s="428"/>
      <c r="AI69" s="201">
        <f t="shared" si="0"/>
        <v>0</v>
      </c>
      <c r="AJ69" s="237">
        <v>0</v>
      </c>
      <c r="AK69" s="211" t="e">
        <f t="shared" si="1"/>
        <v>#DIV/0!</v>
      </c>
      <c r="AL69" s="110" t="s">
        <v>216</v>
      </c>
    </row>
    <row r="70" spans="1:38" ht="15" customHeight="1" x14ac:dyDescent="0.2">
      <c r="A70" s="319">
        <v>58</v>
      </c>
      <c r="B70" s="321" t="s">
        <v>241</v>
      </c>
      <c r="C70" s="34" t="s">
        <v>230</v>
      </c>
      <c r="D70" s="143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>
        <f>12*6</f>
        <v>72</v>
      </c>
      <c r="T70" s="144"/>
      <c r="U70" s="144">
        <f>1*6</f>
        <v>6</v>
      </c>
      <c r="V70" s="144"/>
      <c r="W70" s="144"/>
      <c r="X70" s="144">
        <f>6*12</f>
        <v>72</v>
      </c>
      <c r="Y70" s="144"/>
      <c r="Z70" s="144"/>
      <c r="AA70" s="144"/>
      <c r="AB70" s="144"/>
      <c r="AC70" s="144"/>
      <c r="AD70" s="144"/>
      <c r="AE70" s="144"/>
      <c r="AF70" s="144"/>
      <c r="AG70" s="144"/>
      <c r="AH70" s="183"/>
      <c r="AI70" s="201">
        <f t="shared" si="0"/>
        <v>150</v>
      </c>
      <c r="AJ70" s="237">
        <v>1</v>
      </c>
      <c r="AK70" s="211" t="e">
        <f t="shared" si="1"/>
        <v>#DIV/0!</v>
      </c>
      <c r="AL70" s="110" t="s">
        <v>216</v>
      </c>
    </row>
    <row r="71" spans="1:38" ht="15" customHeight="1" x14ac:dyDescent="0.2">
      <c r="A71" s="319">
        <v>59</v>
      </c>
      <c r="B71" s="320" t="s">
        <v>241</v>
      </c>
      <c r="C71" s="34" t="s">
        <v>234</v>
      </c>
      <c r="D71" s="143">
        <f>9*4</f>
        <v>36</v>
      </c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>
        <f>12*6</f>
        <v>72</v>
      </c>
      <c r="V71" s="144"/>
      <c r="W71" s="144"/>
      <c r="X71" s="144">
        <f>1*12</f>
        <v>12</v>
      </c>
      <c r="Y71" s="144"/>
      <c r="Z71" s="144"/>
      <c r="AA71" s="144"/>
      <c r="AB71" s="144"/>
      <c r="AC71" s="144"/>
      <c r="AD71" s="144"/>
      <c r="AE71" s="144"/>
      <c r="AF71" s="144"/>
      <c r="AG71" s="144">
        <f>30</f>
        <v>30</v>
      </c>
      <c r="AH71" s="183"/>
      <c r="AI71" s="201">
        <f t="shared" si="0"/>
        <v>150</v>
      </c>
      <c r="AJ71" s="237">
        <v>87</v>
      </c>
      <c r="AK71" s="211">
        <f t="shared" si="1"/>
        <v>2.4166666666666665</v>
      </c>
      <c r="AL71" s="110" t="s">
        <v>216</v>
      </c>
    </row>
    <row r="72" spans="1:38" ht="15" customHeight="1" x14ac:dyDescent="0.2">
      <c r="A72" s="231">
        <v>60</v>
      </c>
      <c r="B72" s="321" t="s">
        <v>241</v>
      </c>
      <c r="C72" s="34" t="s">
        <v>233</v>
      </c>
      <c r="D72" s="143">
        <f>5*4</f>
        <v>20</v>
      </c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>
        <f>11*6</f>
        <v>66</v>
      </c>
      <c r="V72" s="144"/>
      <c r="W72" s="144"/>
      <c r="X72" s="144">
        <f>4*12</f>
        <v>48</v>
      </c>
      <c r="Y72" s="144"/>
      <c r="Z72" s="144"/>
      <c r="AA72" s="144"/>
      <c r="AB72" s="144"/>
      <c r="AC72" s="144"/>
      <c r="AD72" s="144"/>
      <c r="AE72" s="144"/>
      <c r="AF72" s="144">
        <f>1*6</f>
        <v>6</v>
      </c>
      <c r="AG72" s="144">
        <f>10</f>
        <v>10</v>
      </c>
      <c r="AH72" s="183"/>
      <c r="AI72" s="201">
        <f t="shared" si="0"/>
        <v>150</v>
      </c>
      <c r="AJ72" s="237">
        <v>35</v>
      </c>
      <c r="AK72" s="211">
        <f t="shared" si="1"/>
        <v>1.75</v>
      </c>
      <c r="AL72" s="110" t="s">
        <v>216</v>
      </c>
    </row>
    <row r="73" spans="1:38" ht="15" customHeight="1" x14ac:dyDescent="0.2">
      <c r="A73" s="319">
        <v>61</v>
      </c>
      <c r="B73" s="321" t="s">
        <v>477</v>
      </c>
      <c r="C73" s="34" t="s">
        <v>229</v>
      </c>
      <c r="D73" s="143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>
        <f>9*6</f>
        <v>54</v>
      </c>
      <c r="T73" s="144"/>
      <c r="U73" s="144"/>
      <c r="V73" s="144"/>
      <c r="W73" s="144"/>
      <c r="X73" s="144">
        <f>8*12</f>
        <v>96</v>
      </c>
      <c r="Y73" s="144"/>
      <c r="Z73" s="144"/>
      <c r="AA73" s="144"/>
      <c r="AB73" s="144"/>
      <c r="AC73" s="144"/>
      <c r="AD73" s="144"/>
      <c r="AE73" s="144"/>
      <c r="AF73" s="144"/>
      <c r="AG73" s="144"/>
      <c r="AH73" s="183"/>
      <c r="AI73" s="201">
        <f t="shared" si="0"/>
        <v>150</v>
      </c>
      <c r="AJ73" s="237">
        <v>0</v>
      </c>
      <c r="AK73" s="211" t="e">
        <f t="shared" si="1"/>
        <v>#DIV/0!</v>
      </c>
      <c r="AL73" s="110" t="s">
        <v>216</v>
      </c>
    </row>
    <row r="74" spans="1:38" ht="15" customHeight="1" x14ac:dyDescent="0.2">
      <c r="A74" s="319">
        <v>62</v>
      </c>
      <c r="B74" s="320" t="s">
        <v>241</v>
      </c>
      <c r="C74" s="34" t="s">
        <v>228</v>
      </c>
      <c r="D74" s="143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>
        <f>1*6</f>
        <v>6</v>
      </c>
      <c r="S74" s="144"/>
      <c r="T74" s="144">
        <f>4*6</f>
        <v>24</v>
      </c>
      <c r="U74" s="144">
        <f>10*6</f>
        <v>60</v>
      </c>
      <c r="V74" s="144"/>
      <c r="W74" s="144"/>
      <c r="X74" s="144">
        <f>5*12</f>
        <v>60</v>
      </c>
      <c r="Y74" s="144"/>
      <c r="Z74" s="144"/>
      <c r="AA74" s="144"/>
      <c r="AB74" s="144"/>
      <c r="AC74" s="144"/>
      <c r="AD74" s="144"/>
      <c r="AE74" s="144"/>
      <c r="AF74" s="144"/>
      <c r="AG74" s="144"/>
      <c r="AH74" s="183"/>
      <c r="AI74" s="201">
        <f t="shared" si="0"/>
        <v>150</v>
      </c>
      <c r="AJ74" s="237">
        <v>0</v>
      </c>
      <c r="AK74" s="211" t="e">
        <f t="shared" si="1"/>
        <v>#DIV/0!</v>
      </c>
      <c r="AL74" s="110" t="s">
        <v>216</v>
      </c>
    </row>
    <row r="75" spans="1:38" ht="15" customHeight="1" x14ac:dyDescent="0.2">
      <c r="A75" s="231">
        <v>63</v>
      </c>
      <c r="B75" s="321" t="s">
        <v>287</v>
      </c>
      <c r="C75" s="34" t="s">
        <v>227</v>
      </c>
      <c r="D75" s="143">
        <f>1*4</f>
        <v>4</v>
      </c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>
        <f>11*6</f>
        <v>66</v>
      </c>
      <c r="V75" s="144"/>
      <c r="W75" s="144">
        <f>2*12</f>
        <v>24</v>
      </c>
      <c r="X75" s="144">
        <f>4*12</f>
        <v>48</v>
      </c>
      <c r="Y75" s="144"/>
      <c r="Z75" s="144"/>
      <c r="AA75" s="144"/>
      <c r="AB75" s="144"/>
      <c r="AC75" s="144"/>
      <c r="AD75" s="144"/>
      <c r="AE75" s="144"/>
      <c r="AF75" s="144">
        <f>1*6</f>
        <v>6</v>
      </c>
      <c r="AG75" s="144">
        <f>2</f>
        <v>2</v>
      </c>
      <c r="AH75" s="183"/>
      <c r="AI75" s="201">
        <f t="shared" si="0"/>
        <v>150</v>
      </c>
      <c r="AJ75" s="237">
        <v>2</v>
      </c>
      <c r="AK75" s="211">
        <f t="shared" si="1"/>
        <v>0.5</v>
      </c>
      <c r="AL75" s="110" t="s">
        <v>216</v>
      </c>
    </row>
    <row r="76" spans="1:38" ht="15" customHeight="1" x14ac:dyDescent="0.2">
      <c r="A76" s="319">
        <v>64</v>
      </c>
      <c r="B76" s="321" t="s">
        <v>247</v>
      </c>
      <c r="C76" s="34" t="s">
        <v>264</v>
      </c>
      <c r="D76" s="143">
        <f>12*4</f>
        <v>48</v>
      </c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>
        <f>3*6</f>
        <v>18</v>
      </c>
      <c r="V76" s="144"/>
      <c r="W76" s="144"/>
      <c r="X76" s="144">
        <f>5*12</f>
        <v>60</v>
      </c>
      <c r="Y76" s="144"/>
      <c r="Z76" s="144"/>
      <c r="AA76" s="144"/>
      <c r="AB76" s="144"/>
      <c r="AC76" s="144"/>
      <c r="AD76" s="144"/>
      <c r="AE76" s="144"/>
      <c r="AF76" s="144"/>
      <c r="AG76" s="144">
        <f>24</f>
        <v>24</v>
      </c>
      <c r="AH76" s="183"/>
      <c r="AI76" s="201">
        <f t="shared" si="0"/>
        <v>150</v>
      </c>
      <c r="AJ76" s="237">
        <v>34</v>
      </c>
      <c r="AK76" s="211">
        <f t="shared" si="1"/>
        <v>0.70833333333333337</v>
      </c>
      <c r="AL76" s="110" t="s">
        <v>216</v>
      </c>
    </row>
    <row r="77" spans="1:38" ht="15" customHeight="1" x14ac:dyDescent="0.2">
      <c r="A77" s="319">
        <v>65</v>
      </c>
      <c r="B77" s="320" t="s">
        <v>242</v>
      </c>
      <c r="C77" s="34" t="s">
        <v>251</v>
      </c>
      <c r="D77" s="143">
        <f>3*4</f>
        <v>12</v>
      </c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>
        <f>6*12</f>
        <v>72</v>
      </c>
      <c r="X77" s="144">
        <f>5*12</f>
        <v>60</v>
      </c>
      <c r="Y77" s="144"/>
      <c r="Z77" s="144"/>
      <c r="AA77" s="144"/>
      <c r="AB77" s="144"/>
      <c r="AC77" s="144"/>
      <c r="AD77" s="144"/>
      <c r="AE77" s="144"/>
      <c r="AF77" s="144"/>
      <c r="AG77" s="144">
        <f>6</f>
        <v>6</v>
      </c>
      <c r="AH77" s="183"/>
      <c r="AI77" s="201">
        <f t="shared" ref="AI77:AI121" si="3">SUM(D77:AH77)</f>
        <v>150</v>
      </c>
      <c r="AJ77" s="237">
        <v>27</v>
      </c>
      <c r="AK77" s="211">
        <f t="shared" ref="AK77:AK175" si="4">+AJ77/D77</f>
        <v>2.25</v>
      </c>
      <c r="AL77" s="110" t="s">
        <v>216</v>
      </c>
    </row>
    <row r="78" spans="1:38" ht="15" customHeight="1" x14ac:dyDescent="0.2">
      <c r="A78" s="231">
        <v>66</v>
      </c>
      <c r="B78" s="321" t="s">
        <v>287</v>
      </c>
      <c r="C78" s="34" t="s">
        <v>262</v>
      </c>
      <c r="D78" s="143">
        <f>2*4</f>
        <v>8</v>
      </c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>
        <f>13*6</f>
        <v>78</v>
      </c>
      <c r="V78" s="144"/>
      <c r="W78" s="144"/>
      <c r="X78" s="144">
        <f>5*12</f>
        <v>60</v>
      </c>
      <c r="Y78" s="144"/>
      <c r="Z78" s="144"/>
      <c r="AA78" s="144"/>
      <c r="AB78" s="144"/>
      <c r="AC78" s="144"/>
      <c r="AD78" s="144"/>
      <c r="AE78" s="144"/>
      <c r="AF78" s="144"/>
      <c r="AG78" s="144">
        <f>4</f>
        <v>4</v>
      </c>
      <c r="AH78" s="183"/>
      <c r="AI78" s="201">
        <f t="shared" si="3"/>
        <v>150</v>
      </c>
      <c r="AJ78" s="237">
        <v>3</v>
      </c>
      <c r="AK78" s="211">
        <f t="shared" si="4"/>
        <v>0.375</v>
      </c>
      <c r="AL78" s="110" t="s">
        <v>216</v>
      </c>
    </row>
    <row r="79" spans="1:38" ht="15" customHeight="1" x14ac:dyDescent="0.2">
      <c r="A79" s="319">
        <v>67</v>
      </c>
      <c r="B79" s="321" t="s">
        <v>287</v>
      </c>
      <c r="C79" s="34" t="s">
        <v>266</v>
      </c>
      <c r="D79" s="143">
        <f>1*4</f>
        <v>4</v>
      </c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>
        <f>14*6</f>
        <v>84</v>
      </c>
      <c r="V79" s="144"/>
      <c r="W79" s="144"/>
      <c r="X79" s="144">
        <f>5*12</f>
        <v>60</v>
      </c>
      <c r="Y79" s="144"/>
      <c r="Z79" s="144"/>
      <c r="AA79" s="144"/>
      <c r="AB79" s="144"/>
      <c r="AC79" s="144"/>
      <c r="AD79" s="144"/>
      <c r="AE79" s="144"/>
      <c r="AF79" s="144"/>
      <c r="AG79" s="144">
        <f>2</f>
        <v>2</v>
      </c>
      <c r="AH79" s="183"/>
      <c r="AI79" s="201">
        <f t="shared" si="3"/>
        <v>150</v>
      </c>
      <c r="AJ79" s="236">
        <v>0</v>
      </c>
      <c r="AK79" s="211">
        <f t="shared" si="4"/>
        <v>0</v>
      </c>
      <c r="AL79" s="110" t="s">
        <v>216</v>
      </c>
    </row>
    <row r="80" spans="1:38" ht="15" customHeight="1" x14ac:dyDescent="0.2">
      <c r="A80" s="319">
        <v>68</v>
      </c>
      <c r="B80" s="320" t="s">
        <v>241</v>
      </c>
      <c r="C80" s="34" t="s">
        <v>267</v>
      </c>
      <c r="D80" s="143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>
        <f>13*6</f>
        <v>78</v>
      </c>
      <c r="T80" s="144"/>
      <c r="U80" s="144"/>
      <c r="V80" s="144"/>
      <c r="W80" s="144"/>
      <c r="X80" s="144">
        <f>6*12</f>
        <v>72</v>
      </c>
      <c r="Y80" s="144"/>
      <c r="Z80" s="144"/>
      <c r="AA80" s="144"/>
      <c r="AB80" s="144"/>
      <c r="AC80" s="144"/>
      <c r="AD80" s="144"/>
      <c r="AE80" s="144"/>
      <c r="AF80" s="144"/>
      <c r="AG80" s="144"/>
      <c r="AH80" s="183"/>
      <c r="AI80" s="201">
        <f t="shared" si="3"/>
        <v>150</v>
      </c>
      <c r="AJ80" s="236">
        <v>0</v>
      </c>
      <c r="AK80" s="211" t="e">
        <f t="shared" si="4"/>
        <v>#DIV/0!</v>
      </c>
      <c r="AL80" s="110" t="s">
        <v>216</v>
      </c>
    </row>
    <row r="81" spans="1:38" ht="15" customHeight="1" x14ac:dyDescent="0.2">
      <c r="A81" s="231">
        <v>69</v>
      </c>
      <c r="B81" s="321" t="s">
        <v>239</v>
      </c>
      <c r="C81" s="34" t="s">
        <v>268</v>
      </c>
      <c r="D81" s="143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>
        <f>9*6</f>
        <v>54</v>
      </c>
      <c r="T81" s="144"/>
      <c r="U81" s="144"/>
      <c r="V81" s="144"/>
      <c r="W81" s="144">
        <f>1*12</f>
        <v>12</v>
      </c>
      <c r="X81" s="144">
        <f>7*12</f>
        <v>84</v>
      </c>
      <c r="Y81" s="144"/>
      <c r="Z81" s="144"/>
      <c r="AA81" s="144"/>
      <c r="AB81" s="144"/>
      <c r="AC81" s="144"/>
      <c r="AD81" s="144"/>
      <c r="AE81" s="144"/>
      <c r="AF81" s="144"/>
      <c r="AG81" s="144"/>
      <c r="AH81" s="183"/>
      <c r="AI81" s="201">
        <f t="shared" si="3"/>
        <v>150</v>
      </c>
      <c r="AJ81" s="323">
        <v>0</v>
      </c>
      <c r="AK81" s="211" t="e">
        <f t="shared" si="4"/>
        <v>#DIV/0!</v>
      </c>
      <c r="AL81" s="110" t="s">
        <v>216</v>
      </c>
    </row>
    <row r="82" spans="1:38" ht="15" customHeight="1" x14ac:dyDescent="0.2">
      <c r="A82" s="319">
        <v>70</v>
      </c>
      <c r="B82" s="321" t="s">
        <v>477</v>
      </c>
      <c r="C82" s="34" t="s">
        <v>273</v>
      </c>
      <c r="D82" s="143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>
        <f>9*6</f>
        <v>54</v>
      </c>
      <c r="T82" s="144"/>
      <c r="U82" s="144"/>
      <c r="V82" s="144"/>
      <c r="W82" s="144">
        <f>1*12</f>
        <v>12</v>
      </c>
      <c r="X82" s="144">
        <f>7*12</f>
        <v>84</v>
      </c>
      <c r="Y82" s="144"/>
      <c r="Z82" s="144"/>
      <c r="AA82" s="144"/>
      <c r="AB82" s="144"/>
      <c r="AC82" s="144"/>
      <c r="AD82" s="144"/>
      <c r="AE82" s="144"/>
      <c r="AF82" s="144"/>
      <c r="AG82" s="144"/>
      <c r="AH82" s="183"/>
      <c r="AI82" s="201">
        <f t="shared" si="3"/>
        <v>150</v>
      </c>
      <c r="AJ82" s="237">
        <v>0</v>
      </c>
      <c r="AK82" s="211" t="e">
        <f t="shared" si="4"/>
        <v>#DIV/0!</v>
      </c>
      <c r="AL82" s="110" t="s">
        <v>216</v>
      </c>
    </row>
    <row r="83" spans="1:38" ht="15" customHeight="1" x14ac:dyDescent="0.2">
      <c r="A83" s="319">
        <v>71</v>
      </c>
      <c r="B83" s="320" t="s">
        <v>239</v>
      </c>
      <c r="C83" s="34" t="s">
        <v>265</v>
      </c>
      <c r="D83" s="143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f>10*6</f>
        <v>60</v>
      </c>
      <c r="T83" s="144"/>
      <c r="U83" s="144">
        <f>1*6</f>
        <v>6</v>
      </c>
      <c r="V83" s="144"/>
      <c r="W83" s="144">
        <f>1*12</f>
        <v>12</v>
      </c>
      <c r="X83" s="144">
        <f>6*12</f>
        <v>72</v>
      </c>
      <c r="Y83" s="144"/>
      <c r="Z83" s="144"/>
      <c r="AA83" s="144"/>
      <c r="AB83" s="144"/>
      <c r="AC83" s="144"/>
      <c r="AD83" s="144"/>
      <c r="AE83" s="144"/>
      <c r="AF83" s="144"/>
      <c r="AG83" s="144"/>
      <c r="AH83" s="183"/>
      <c r="AI83" s="201">
        <f t="shared" si="3"/>
        <v>150</v>
      </c>
      <c r="AJ83" s="237">
        <v>0</v>
      </c>
      <c r="AK83" s="211" t="e">
        <f t="shared" si="4"/>
        <v>#DIV/0!</v>
      </c>
      <c r="AL83" s="110" t="s">
        <v>216</v>
      </c>
    </row>
    <row r="84" spans="1:38" ht="15" customHeight="1" x14ac:dyDescent="0.2">
      <c r="A84" s="231">
        <v>72</v>
      </c>
      <c r="B84" s="321" t="s">
        <v>477</v>
      </c>
      <c r="C84" s="34" t="s">
        <v>254</v>
      </c>
      <c r="D84" s="143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f>9*6</f>
        <v>54</v>
      </c>
      <c r="T84" s="144"/>
      <c r="U84" s="144"/>
      <c r="V84" s="144"/>
      <c r="W84" s="144">
        <f>2*12</f>
        <v>24</v>
      </c>
      <c r="X84" s="144">
        <f>6*12</f>
        <v>72</v>
      </c>
      <c r="Y84" s="144"/>
      <c r="Z84" s="144"/>
      <c r="AA84" s="144"/>
      <c r="AB84" s="144"/>
      <c r="AC84" s="144"/>
      <c r="AD84" s="144"/>
      <c r="AE84" s="144"/>
      <c r="AF84" s="144"/>
      <c r="AG84" s="144"/>
      <c r="AH84" s="183"/>
      <c r="AI84" s="201">
        <f t="shared" si="3"/>
        <v>150</v>
      </c>
      <c r="AJ84" s="237">
        <v>0</v>
      </c>
      <c r="AK84" s="211" t="e">
        <f t="shared" si="4"/>
        <v>#DIV/0!</v>
      </c>
      <c r="AL84" s="110" t="s">
        <v>216</v>
      </c>
    </row>
    <row r="85" spans="1:38" ht="15" customHeight="1" x14ac:dyDescent="0.2">
      <c r="A85" s="319">
        <v>73</v>
      </c>
      <c r="B85" s="321" t="s">
        <v>241</v>
      </c>
      <c r="C85" s="34" t="s">
        <v>269</v>
      </c>
      <c r="D85" s="143">
        <f>7*4</f>
        <v>28</v>
      </c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>
        <f>10*6</f>
        <v>60</v>
      </c>
      <c r="V85" s="144"/>
      <c r="W85" s="144"/>
      <c r="X85" s="144">
        <f>4*12</f>
        <v>48</v>
      </c>
      <c r="Y85" s="144"/>
      <c r="Z85" s="144"/>
      <c r="AA85" s="144"/>
      <c r="AB85" s="144"/>
      <c r="AC85" s="144"/>
      <c r="AD85" s="144"/>
      <c r="AE85" s="144"/>
      <c r="AF85" s="144"/>
      <c r="AG85" s="144">
        <f>14</f>
        <v>14</v>
      </c>
      <c r="AH85" s="183"/>
      <c r="AI85" s="201">
        <f t="shared" si="3"/>
        <v>150</v>
      </c>
      <c r="AJ85" s="237">
        <v>51</v>
      </c>
      <c r="AK85" s="211">
        <f t="shared" si="4"/>
        <v>1.8214285714285714</v>
      </c>
      <c r="AL85" s="110" t="s">
        <v>216</v>
      </c>
    </row>
    <row r="86" spans="1:38" ht="15" customHeight="1" x14ac:dyDescent="0.2">
      <c r="A86" s="319">
        <v>74</v>
      </c>
      <c r="B86" s="320" t="s">
        <v>244</v>
      </c>
      <c r="C86" s="34" t="s">
        <v>274</v>
      </c>
      <c r="D86" s="143">
        <f>23*4</f>
        <v>92</v>
      </c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>
        <f>46</f>
        <v>46</v>
      </c>
      <c r="AH86" s="183">
        <f>2*6</f>
        <v>12</v>
      </c>
      <c r="AI86" s="201">
        <f t="shared" si="3"/>
        <v>150</v>
      </c>
      <c r="AJ86" s="237">
        <v>82</v>
      </c>
      <c r="AK86" s="211">
        <f t="shared" si="4"/>
        <v>0.89130434782608692</v>
      </c>
      <c r="AL86" s="110" t="s">
        <v>216</v>
      </c>
    </row>
    <row r="87" spans="1:38" ht="15" customHeight="1" x14ac:dyDescent="0.2">
      <c r="A87" s="231">
        <v>75</v>
      </c>
      <c r="B87" s="321" t="s">
        <v>306</v>
      </c>
      <c r="C87" s="34" t="s">
        <v>275</v>
      </c>
      <c r="D87" s="143">
        <f>23*4</f>
        <v>92</v>
      </c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>
        <f>46</f>
        <v>46</v>
      </c>
      <c r="AH87" s="183">
        <f>2*6</f>
        <v>12</v>
      </c>
      <c r="AI87" s="201">
        <f t="shared" si="3"/>
        <v>150</v>
      </c>
      <c r="AJ87" s="237">
        <v>148</v>
      </c>
      <c r="AK87" s="211">
        <f t="shared" si="4"/>
        <v>1.6086956521739131</v>
      </c>
      <c r="AL87" s="110" t="s">
        <v>216</v>
      </c>
    </row>
    <row r="88" spans="1:38" ht="15" customHeight="1" x14ac:dyDescent="0.2">
      <c r="A88" s="319">
        <v>76</v>
      </c>
      <c r="B88" s="321" t="s">
        <v>247</v>
      </c>
      <c r="C88" s="34" t="s">
        <v>276</v>
      </c>
      <c r="D88" s="143">
        <f>10*4</f>
        <v>40</v>
      </c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>
        <f>4*6</f>
        <v>24</v>
      </c>
      <c r="V88" s="144"/>
      <c r="W88" s="144"/>
      <c r="X88" s="144">
        <f>5*12</f>
        <v>60</v>
      </c>
      <c r="Y88" s="144"/>
      <c r="Z88" s="144"/>
      <c r="AA88" s="144"/>
      <c r="AB88" s="144"/>
      <c r="AC88" s="144"/>
      <c r="AD88" s="144"/>
      <c r="AE88" s="144"/>
      <c r="AF88" s="144">
        <f>1*6</f>
        <v>6</v>
      </c>
      <c r="AG88" s="144">
        <f>20</f>
        <v>20</v>
      </c>
      <c r="AH88" s="183"/>
      <c r="AI88" s="201">
        <f t="shared" si="3"/>
        <v>150</v>
      </c>
      <c r="AJ88" s="237">
        <v>25</v>
      </c>
      <c r="AK88" s="211">
        <f t="shared" si="4"/>
        <v>0.625</v>
      </c>
      <c r="AL88" s="110" t="s">
        <v>216</v>
      </c>
    </row>
    <row r="89" spans="1:38" ht="15" customHeight="1" x14ac:dyDescent="0.2">
      <c r="A89" s="319">
        <v>77</v>
      </c>
      <c r="B89" s="320" t="s">
        <v>239</v>
      </c>
      <c r="C89" s="34" t="s">
        <v>308</v>
      </c>
      <c r="D89" s="143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>
        <f>13*6</f>
        <v>78</v>
      </c>
      <c r="T89" s="144"/>
      <c r="U89" s="144"/>
      <c r="V89" s="144"/>
      <c r="W89" s="144"/>
      <c r="X89" s="144">
        <f>6*12</f>
        <v>72</v>
      </c>
      <c r="Y89" s="144"/>
      <c r="Z89" s="144"/>
      <c r="AA89" s="144"/>
      <c r="AB89" s="144"/>
      <c r="AC89" s="144"/>
      <c r="AD89" s="144"/>
      <c r="AE89" s="144"/>
      <c r="AF89" s="144"/>
      <c r="AG89" s="144"/>
      <c r="AH89" s="183"/>
      <c r="AI89" s="201">
        <f t="shared" si="3"/>
        <v>150</v>
      </c>
      <c r="AJ89" s="237">
        <v>0</v>
      </c>
      <c r="AK89" s="211" t="e">
        <f t="shared" si="4"/>
        <v>#DIV/0!</v>
      </c>
      <c r="AL89" s="110" t="s">
        <v>216</v>
      </c>
    </row>
    <row r="90" spans="1:38" ht="15" customHeight="1" x14ac:dyDescent="0.2">
      <c r="A90" s="231">
        <v>78</v>
      </c>
      <c r="B90" s="321" t="s">
        <v>242</v>
      </c>
      <c r="C90" s="34" t="s">
        <v>309</v>
      </c>
      <c r="D90" s="143">
        <f>3*4</f>
        <v>12</v>
      </c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>
        <f>6*12</f>
        <v>72</v>
      </c>
      <c r="X90" s="144">
        <f>5*12</f>
        <v>60</v>
      </c>
      <c r="Y90" s="144"/>
      <c r="Z90" s="144"/>
      <c r="AA90" s="144"/>
      <c r="AB90" s="144"/>
      <c r="AC90" s="144"/>
      <c r="AD90" s="144"/>
      <c r="AE90" s="144"/>
      <c r="AF90" s="144"/>
      <c r="AG90" s="144">
        <f>6</f>
        <v>6</v>
      </c>
      <c r="AH90" s="183"/>
      <c r="AI90" s="201">
        <f t="shared" si="3"/>
        <v>150</v>
      </c>
      <c r="AJ90" s="237">
        <v>25</v>
      </c>
      <c r="AK90" s="211">
        <f t="shared" si="4"/>
        <v>2.0833333333333335</v>
      </c>
      <c r="AL90" s="110" t="s">
        <v>216</v>
      </c>
    </row>
    <row r="91" spans="1:38" ht="15" customHeight="1" x14ac:dyDescent="0.2">
      <c r="A91" s="319">
        <v>79</v>
      </c>
      <c r="B91" s="321" t="s">
        <v>241</v>
      </c>
      <c r="C91" s="34" t="s">
        <v>310</v>
      </c>
      <c r="D91" s="143">
        <f>9*4</f>
        <v>36</v>
      </c>
      <c r="E91" s="144"/>
      <c r="F91" s="144"/>
      <c r="G91" s="144"/>
      <c r="H91" s="144"/>
      <c r="I91" s="144"/>
      <c r="J91" s="144"/>
      <c r="K91" s="144"/>
      <c r="L91" s="144">
        <f>2*4</f>
        <v>8</v>
      </c>
      <c r="M91" s="144"/>
      <c r="N91" s="144"/>
      <c r="O91" s="144"/>
      <c r="P91" s="144"/>
      <c r="Q91" s="144"/>
      <c r="R91" s="144"/>
      <c r="S91" s="144">
        <f>1*6</f>
        <v>6</v>
      </c>
      <c r="T91" s="144"/>
      <c r="U91" s="144">
        <f>7*6</f>
        <v>42</v>
      </c>
      <c r="V91" s="144"/>
      <c r="W91" s="144"/>
      <c r="X91" s="144">
        <f>3*12</f>
        <v>36</v>
      </c>
      <c r="Y91" s="144"/>
      <c r="Z91" s="144"/>
      <c r="AA91" s="144"/>
      <c r="AB91" s="144"/>
      <c r="AC91" s="144"/>
      <c r="AD91" s="144"/>
      <c r="AE91" s="144"/>
      <c r="AF91" s="144"/>
      <c r="AG91" s="144">
        <f>22</f>
        <v>22</v>
      </c>
      <c r="AH91" s="183"/>
      <c r="AI91" s="201">
        <f t="shared" si="3"/>
        <v>150</v>
      </c>
      <c r="AJ91" s="237">
        <v>60</v>
      </c>
      <c r="AK91" s="211">
        <f t="shared" si="4"/>
        <v>1.6666666666666667</v>
      </c>
      <c r="AL91" s="110" t="s">
        <v>216</v>
      </c>
    </row>
    <row r="92" spans="1:38" ht="15" customHeight="1" x14ac:dyDescent="0.2">
      <c r="A92" s="319">
        <v>80</v>
      </c>
      <c r="B92" s="320" t="s">
        <v>243</v>
      </c>
      <c r="C92" s="34" t="s">
        <v>313</v>
      </c>
      <c r="D92" s="143">
        <f>13*4</f>
        <v>52</v>
      </c>
      <c r="E92" s="144"/>
      <c r="F92" s="144"/>
      <c r="G92" s="144"/>
      <c r="H92" s="144"/>
      <c r="I92" s="144"/>
      <c r="J92" s="144"/>
      <c r="K92" s="144"/>
      <c r="L92" s="144">
        <f>10*4</f>
        <v>40</v>
      </c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  <c r="AG92" s="144">
        <f>46</f>
        <v>46</v>
      </c>
      <c r="AH92" s="183">
        <f>2*6</f>
        <v>12</v>
      </c>
      <c r="AI92" s="201">
        <f t="shared" si="3"/>
        <v>150</v>
      </c>
      <c r="AJ92" s="237">
        <v>208</v>
      </c>
      <c r="AK92" s="211">
        <f t="shared" si="4"/>
        <v>4</v>
      </c>
      <c r="AL92" s="110" t="s">
        <v>216</v>
      </c>
    </row>
    <row r="93" spans="1:38" ht="15" customHeight="1" x14ac:dyDescent="0.2">
      <c r="A93" s="231">
        <v>81</v>
      </c>
      <c r="B93" s="321" t="s">
        <v>242</v>
      </c>
      <c r="C93" s="34" t="s">
        <v>314</v>
      </c>
      <c r="D93" s="143">
        <f>5*4</f>
        <v>20</v>
      </c>
      <c r="E93" s="144"/>
      <c r="F93" s="144"/>
      <c r="G93" s="144"/>
      <c r="H93" s="144"/>
      <c r="I93" s="144"/>
      <c r="J93" s="144">
        <f>1*4</f>
        <v>4</v>
      </c>
      <c r="K93" s="144"/>
      <c r="L93" s="144"/>
      <c r="M93" s="144"/>
      <c r="N93" s="144"/>
      <c r="O93" s="144"/>
      <c r="P93" s="144"/>
      <c r="Q93" s="144"/>
      <c r="R93" s="144"/>
      <c r="S93" s="144">
        <f>1*6</f>
        <v>6</v>
      </c>
      <c r="T93" s="144"/>
      <c r="U93" s="144"/>
      <c r="V93" s="144"/>
      <c r="W93" s="144">
        <f>6*12</f>
        <v>72</v>
      </c>
      <c r="X93" s="144">
        <f>3*12</f>
        <v>36</v>
      </c>
      <c r="Y93" s="144"/>
      <c r="Z93" s="144"/>
      <c r="AA93" s="144"/>
      <c r="AB93" s="144"/>
      <c r="AC93" s="144"/>
      <c r="AD93" s="144"/>
      <c r="AE93" s="144"/>
      <c r="AF93" s="144"/>
      <c r="AG93" s="144">
        <f>12</f>
        <v>12</v>
      </c>
      <c r="AH93" s="183"/>
      <c r="AI93" s="201">
        <f t="shared" si="3"/>
        <v>150</v>
      </c>
      <c r="AJ93" s="237">
        <v>41</v>
      </c>
      <c r="AK93" s="211">
        <f t="shared" si="4"/>
        <v>2.0499999999999998</v>
      </c>
      <c r="AL93" s="110" t="s">
        <v>216</v>
      </c>
    </row>
    <row r="94" spans="1:38" ht="15" customHeight="1" x14ac:dyDescent="0.2">
      <c r="A94" s="319">
        <v>82</v>
      </c>
      <c r="B94" s="321" t="s">
        <v>242</v>
      </c>
      <c r="C94" s="34" t="s">
        <v>315</v>
      </c>
      <c r="D94" s="143">
        <f>3*4</f>
        <v>12</v>
      </c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>
        <f>5*12</f>
        <v>60</v>
      </c>
      <c r="X94" s="144">
        <f>6*12</f>
        <v>72</v>
      </c>
      <c r="Y94" s="144"/>
      <c r="Z94" s="144"/>
      <c r="AA94" s="144"/>
      <c r="AB94" s="144"/>
      <c r="AC94" s="144"/>
      <c r="AD94" s="144"/>
      <c r="AE94" s="144"/>
      <c r="AF94" s="144"/>
      <c r="AG94" s="144">
        <f>6</f>
        <v>6</v>
      </c>
      <c r="AH94" s="183"/>
      <c r="AI94" s="201">
        <f t="shared" si="3"/>
        <v>150</v>
      </c>
      <c r="AJ94" s="237">
        <v>28</v>
      </c>
      <c r="AK94" s="211">
        <f t="shared" si="4"/>
        <v>2.3333333333333335</v>
      </c>
      <c r="AL94" s="110" t="s">
        <v>216</v>
      </c>
    </row>
    <row r="95" spans="1:38" ht="15" customHeight="1" x14ac:dyDescent="0.2">
      <c r="A95" s="319">
        <v>83</v>
      </c>
      <c r="B95" s="320" t="s">
        <v>372</v>
      </c>
      <c r="C95" s="34" t="s">
        <v>316</v>
      </c>
      <c r="D95" s="143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>
        <f>9*6</f>
        <v>54</v>
      </c>
      <c r="V95" s="144"/>
      <c r="W95" s="144"/>
      <c r="X95" s="144">
        <f>8*12</f>
        <v>96</v>
      </c>
      <c r="Y95" s="144"/>
      <c r="Z95" s="144"/>
      <c r="AA95" s="144"/>
      <c r="AB95" s="144"/>
      <c r="AC95" s="144"/>
      <c r="AD95" s="144"/>
      <c r="AE95" s="144"/>
      <c r="AF95" s="144"/>
      <c r="AG95" s="144"/>
      <c r="AH95" s="183"/>
      <c r="AI95" s="201">
        <f t="shared" si="3"/>
        <v>150</v>
      </c>
      <c r="AJ95" s="237">
        <v>0</v>
      </c>
      <c r="AK95" s="211" t="e">
        <f t="shared" si="4"/>
        <v>#DIV/0!</v>
      </c>
      <c r="AL95" s="110" t="s">
        <v>216</v>
      </c>
    </row>
    <row r="96" spans="1:38" ht="15" customHeight="1" x14ac:dyDescent="0.2">
      <c r="A96" s="231">
        <v>84</v>
      </c>
      <c r="B96" s="321" t="s">
        <v>245</v>
      </c>
      <c r="C96" s="34" t="s">
        <v>319</v>
      </c>
      <c r="D96" s="143">
        <v>36</v>
      </c>
      <c r="E96" s="144"/>
      <c r="F96" s="144"/>
      <c r="G96" s="144">
        <v>12</v>
      </c>
      <c r="H96" s="144"/>
      <c r="I96" s="144"/>
      <c r="J96" s="144"/>
      <c r="K96" s="144"/>
      <c r="L96" s="144">
        <f>11*4</f>
        <v>44</v>
      </c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>
        <f>46</f>
        <v>46</v>
      </c>
      <c r="AH96" s="183">
        <f>2*6</f>
        <v>12</v>
      </c>
      <c r="AI96" s="201">
        <f t="shared" si="3"/>
        <v>150</v>
      </c>
      <c r="AJ96" s="237">
        <v>165</v>
      </c>
      <c r="AK96" s="211">
        <f t="shared" si="4"/>
        <v>4.583333333333333</v>
      </c>
      <c r="AL96" s="110" t="s">
        <v>216</v>
      </c>
    </row>
    <row r="97" spans="1:38" ht="15" customHeight="1" x14ac:dyDescent="0.2">
      <c r="A97" s="319">
        <v>85</v>
      </c>
      <c r="B97" s="321" t="s">
        <v>241</v>
      </c>
      <c r="C97" s="34" t="s">
        <v>320</v>
      </c>
      <c r="D97" s="143">
        <f>3*4</f>
        <v>12</v>
      </c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>
        <f>14*6</f>
        <v>84</v>
      </c>
      <c r="V97" s="144"/>
      <c r="W97" s="144"/>
      <c r="X97" s="144">
        <f>4*12</f>
        <v>48</v>
      </c>
      <c r="Y97" s="144"/>
      <c r="Z97" s="144"/>
      <c r="AA97" s="144"/>
      <c r="AB97" s="144"/>
      <c r="AC97" s="144"/>
      <c r="AD97" s="144"/>
      <c r="AE97" s="144"/>
      <c r="AF97" s="144"/>
      <c r="AG97" s="144">
        <f>6</f>
        <v>6</v>
      </c>
      <c r="AH97" s="183"/>
      <c r="AI97" s="201">
        <f t="shared" si="3"/>
        <v>150</v>
      </c>
      <c r="AJ97" s="237">
        <v>32</v>
      </c>
      <c r="AK97" s="211">
        <f t="shared" si="4"/>
        <v>2.6666666666666665</v>
      </c>
      <c r="AL97" s="110" t="s">
        <v>216</v>
      </c>
    </row>
    <row r="98" spans="1:38" ht="15" customHeight="1" x14ac:dyDescent="0.2">
      <c r="A98" s="319">
        <v>86</v>
      </c>
      <c r="B98" s="320" t="s">
        <v>241</v>
      </c>
      <c r="C98" s="34" t="s">
        <v>321</v>
      </c>
      <c r="D98" s="143">
        <f>5*4</f>
        <v>20</v>
      </c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>
        <f>10*6</f>
        <v>60</v>
      </c>
      <c r="V98" s="144"/>
      <c r="W98" s="144"/>
      <c r="X98" s="144">
        <f>5*12</f>
        <v>60</v>
      </c>
      <c r="Y98" s="144"/>
      <c r="Z98" s="144"/>
      <c r="AA98" s="144"/>
      <c r="AB98" s="144"/>
      <c r="AC98" s="144"/>
      <c r="AD98" s="144"/>
      <c r="AE98" s="144"/>
      <c r="AF98" s="144"/>
      <c r="AG98" s="144">
        <f>10</f>
        <v>10</v>
      </c>
      <c r="AH98" s="183"/>
      <c r="AI98" s="201">
        <f t="shared" si="3"/>
        <v>150</v>
      </c>
      <c r="AJ98" s="237">
        <v>34</v>
      </c>
      <c r="AK98" s="211">
        <f t="shared" si="4"/>
        <v>1.7</v>
      </c>
      <c r="AL98" s="110" t="s">
        <v>216</v>
      </c>
    </row>
    <row r="99" spans="1:38" ht="15" customHeight="1" x14ac:dyDescent="0.2">
      <c r="A99" s="231">
        <v>87</v>
      </c>
      <c r="B99" s="321" t="s">
        <v>241</v>
      </c>
      <c r="C99" s="34" t="s">
        <v>320</v>
      </c>
      <c r="D99" s="143">
        <f>3*4</f>
        <v>12</v>
      </c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>
        <f>14*6</f>
        <v>84</v>
      </c>
      <c r="V99" s="144"/>
      <c r="W99" s="144"/>
      <c r="X99" s="144">
        <f>4*12</f>
        <v>48</v>
      </c>
      <c r="Y99" s="144"/>
      <c r="Z99" s="144"/>
      <c r="AA99" s="144"/>
      <c r="AB99" s="144"/>
      <c r="AC99" s="144"/>
      <c r="AD99" s="144"/>
      <c r="AE99" s="144"/>
      <c r="AF99" s="144"/>
      <c r="AG99" s="144">
        <f>6</f>
        <v>6</v>
      </c>
      <c r="AH99" s="183"/>
      <c r="AI99" s="201">
        <f t="shared" si="3"/>
        <v>150</v>
      </c>
      <c r="AJ99" s="237">
        <v>0</v>
      </c>
      <c r="AK99" s="211">
        <f t="shared" si="4"/>
        <v>0</v>
      </c>
      <c r="AL99" s="110" t="s">
        <v>216</v>
      </c>
    </row>
    <row r="100" spans="1:38" ht="15" customHeight="1" x14ac:dyDescent="0.2">
      <c r="A100" s="319">
        <v>88</v>
      </c>
      <c r="B100" s="321" t="s">
        <v>247</v>
      </c>
      <c r="C100" s="34" t="s">
        <v>323</v>
      </c>
      <c r="D100" s="143">
        <f>13*4</f>
        <v>52</v>
      </c>
      <c r="E100" s="144"/>
      <c r="F100" s="144"/>
      <c r="G100" s="144"/>
      <c r="H100" s="144"/>
      <c r="I100" s="144"/>
      <c r="J100" s="144"/>
      <c r="K100" s="144"/>
      <c r="L100" s="144">
        <f>10*4</f>
        <v>40</v>
      </c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>
        <f>46</f>
        <v>46</v>
      </c>
      <c r="AH100" s="183">
        <f>2*6</f>
        <v>12</v>
      </c>
      <c r="AI100" s="201">
        <f t="shared" si="3"/>
        <v>150</v>
      </c>
      <c r="AJ100" s="237">
        <v>215</v>
      </c>
      <c r="AK100" s="211">
        <f t="shared" si="4"/>
        <v>4.134615384615385</v>
      </c>
      <c r="AL100" s="110" t="s">
        <v>216</v>
      </c>
    </row>
    <row r="101" spans="1:38" ht="15" customHeight="1" x14ac:dyDescent="0.2">
      <c r="A101" s="319">
        <v>89</v>
      </c>
      <c r="B101" s="320" t="s">
        <v>242</v>
      </c>
      <c r="C101" s="34" t="s">
        <v>324</v>
      </c>
      <c r="D101" s="143">
        <f>3*4</f>
        <v>12</v>
      </c>
      <c r="E101" s="144"/>
      <c r="F101" s="144"/>
      <c r="G101" s="144"/>
      <c r="H101" s="144"/>
      <c r="I101" s="144"/>
      <c r="J101" s="144">
        <f>1*4</f>
        <v>4</v>
      </c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>
        <f>7*12</f>
        <v>84</v>
      </c>
      <c r="X101" s="144">
        <f>3*12</f>
        <v>36</v>
      </c>
      <c r="Y101" s="144"/>
      <c r="Z101" s="144"/>
      <c r="AA101" s="144"/>
      <c r="AB101" s="144"/>
      <c r="AC101" s="144"/>
      <c r="AD101" s="144"/>
      <c r="AE101" s="144"/>
      <c r="AF101" s="144"/>
      <c r="AG101" s="144">
        <f>14</f>
        <v>14</v>
      </c>
      <c r="AH101" s="183"/>
      <c r="AI101" s="201">
        <f t="shared" si="3"/>
        <v>150</v>
      </c>
      <c r="AJ101" s="237">
        <v>44</v>
      </c>
      <c r="AK101" s="211">
        <f t="shared" si="4"/>
        <v>3.6666666666666665</v>
      </c>
      <c r="AL101" s="110" t="s">
        <v>216</v>
      </c>
    </row>
    <row r="102" spans="1:38" ht="15" customHeight="1" x14ac:dyDescent="0.2">
      <c r="A102" s="231">
        <v>90</v>
      </c>
      <c r="B102" s="321" t="s">
        <v>477</v>
      </c>
      <c r="C102" s="34" t="s">
        <v>326</v>
      </c>
      <c r="D102" s="143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>
        <f>9*6</f>
        <v>54</v>
      </c>
      <c r="T102" s="144"/>
      <c r="U102" s="144"/>
      <c r="V102" s="144"/>
      <c r="W102" s="144">
        <f>2*12</f>
        <v>24</v>
      </c>
      <c r="X102" s="144">
        <f>6*12</f>
        <v>72</v>
      </c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83"/>
      <c r="AI102" s="201">
        <f t="shared" si="3"/>
        <v>150</v>
      </c>
      <c r="AJ102" s="237">
        <v>0</v>
      </c>
      <c r="AK102" s="211" t="e">
        <f t="shared" si="4"/>
        <v>#DIV/0!</v>
      </c>
      <c r="AL102" s="110" t="s">
        <v>216</v>
      </c>
    </row>
    <row r="103" spans="1:38" ht="15" customHeight="1" x14ac:dyDescent="0.2">
      <c r="A103" s="319">
        <v>91</v>
      </c>
      <c r="B103" s="321" t="s">
        <v>287</v>
      </c>
      <c r="C103" s="34" t="s">
        <v>327</v>
      </c>
      <c r="D103" s="143">
        <f>2*4</f>
        <v>8</v>
      </c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>
        <f>11*6</f>
        <v>66</v>
      </c>
      <c r="V103" s="144"/>
      <c r="W103" s="144">
        <f>1*12</f>
        <v>12</v>
      </c>
      <c r="X103" s="144">
        <f>5*12</f>
        <v>60</v>
      </c>
      <c r="Y103" s="144"/>
      <c r="Z103" s="144"/>
      <c r="AA103" s="144"/>
      <c r="AB103" s="144"/>
      <c r="AC103" s="144"/>
      <c r="AD103" s="144"/>
      <c r="AE103" s="144"/>
      <c r="AF103" s="144"/>
      <c r="AG103" s="144">
        <f>4</f>
        <v>4</v>
      </c>
      <c r="AH103" s="183"/>
      <c r="AI103" s="201">
        <f t="shared" si="3"/>
        <v>150</v>
      </c>
      <c r="AJ103" s="237">
        <v>4</v>
      </c>
      <c r="AK103" s="211">
        <f t="shared" si="4"/>
        <v>0.5</v>
      </c>
      <c r="AL103" s="110" t="s">
        <v>216</v>
      </c>
    </row>
    <row r="104" spans="1:38" ht="15" customHeight="1" x14ac:dyDescent="0.2">
      <c r="A104" s="319">
        <v>92</v>
      </c>
      <c r="B104" s="320" t="s">
        <v>241</v>
      </c>
      <c r="C104" s="34" t="s">
        <v>328</v>
      </c>
      <c r="D104" s="143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>
        <f>12*6</f>
        <v>72</v>
      </c>
      <c r="T104" s="144"/>
      <c r="U104" s="144">
        <f>1*6</f>
        <v>6</v>
      </c>
      <c r="V104" s="144"/>
      <c r="W104" s="144"/>
      <c r="X104" s="144">
        <f>6*12</f>
        <v>72</v>
      </c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83"/>
      <c r="AI104" s="201">
        <f t="shared" si="3"/>
        <v>150</v>
      </c>
      <c r="AJ104" s="237">
        <v>0</v>
      </c>
      <c r="AK104" s="211" t="e">
        <f t="shared" si="4"/>
        <v>#DIV/0!</v>
      </c>
      <c r="AL104" s="110" t="s">
        <v>216</v>
      </c>
    </row>
    <row r="105" spans="1:38" ht="15" customHeight="1" x14ac:dyDescent="0.2">
      <c r="A105" s="231">
        <v>93</v>
      </c>
      <c r="B105" s="321" t="s">
        <v>245</v>
      </c>
      <c r="C105" s="34" t="s">
        <v>329</v>
      </c>
      <c r="D105" s="143">
        <v>36</v>
      </c>
      <c r="E105" s="144"/>
      <c r="F105" s="144"/>
      <c r="G105" s="144">
        <v>12</v>
      </c>
      <c r="H105" s="144"/>
      <c r="I105" s="144"/>
      <c r="J105" s="144"/>
      <c r="K105" s="144"/>
      <c r="L105" s="144">
        <f>11*4</f>
        <v>44</v>
      </c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>
        <f>46</f>
        <v>46</v>
      </c>
      <c r="AH105" s="183">
        <f>2*6</f>
        <v>12</v>
      </c>
      <c r="AI105" s="201">
        <f t="shared" si="3"/>
        <v>150</v>
      </c>
      <c r="AJ105" s="237">
        <v>69</v>
      </c>
      <c r="AK105" s="211">
        <f t="shared" si="4"/>
        <v>1.9166666666666667</v>
      </c>
      <c r="AL105" s="110" t="s">
        <v>216</v>
      </c>
    </row>
    <row r="106" spans="1:38" ht="15" customHeight="1" x14ac:dyDescent="0.2">
      <c r="A106" s="319">
        <v>94</v>
      </c>
      <c r="B106" s="321" t="s">
        <v>465</v>
      </c>
      <c r="C106" s="34" t="s">
        <v>330</v>
      </c>
      <c r="D106" s="143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>
        <f>13*6</f>
        <v>78</v>
      </c>
      <c r="T106" s="144"/>
      <c r="U106" s="144"/>
      <c r="V106" s="144"/>
      <c r="W106" s="144"/>
      <c r="X106" s="144">
        <f>6*12</f>
        <v>72</v>
      </c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83"/>
      <c r="AI106" s="201">
        <f t="shared" si="3"/>
        <v>150</v>
      </c>
      <c r="AJ106" s="237">
        <v>0</v>
      </c>
      <c r="AK106" s="211" t="e">
        <f t="shared" si="4"/>
        <v>#DIV/0!</v>
      </c>
      <c r="AL106" s="110" t="s">
        <v>216</v>
      </c>
    </row>
    <row r="107" spans="1:38" ht="15" customHeight="1" x14ac:dyDescent="0.2">
      <c r="A107" s="319">
        <v>95</v>
      </c>
      <c r="B107" s="320" t="s">
        <v>240</v>
      </c>
      <c r="C107" s="34" t="s">
        <v>331</v>
      </c>
      <c r="D107" s="143">
        <f>5*4</f>
        <v>20</v>
      </c>
      <c r="E107" s="144"/>
      <c r="F107" s="144"/>
      <c r="G107" s="144">
        <f>6*4</f>
        <v>24</v>
      </c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>
        <f>3*2</f>
        <v>6</v>
      </c>
      <c r="S107" s="144">
        <f>3*4</f>
        <v>12</v>
      </c>
      <c r="T107" s="144"/>
      <c r="U107" s="144">
        <f>3*6</f>
        <v>18</v>
      </c>
      <c r="V107" s="144"/>
      <c r="W107" s="144">
        <f>1*12</f>
        <v>12</v>
      </c>
      <c r="X107" s="144">
        <f>3*12</f>
        <v>36</v>
      </c>
      <c r="Y107" s="144"/>
      <c r="Z107" s="144"/>
      <c r="AA107" s="144"/>
      <c r="AB107" s="144"/>
      <c r="AC107" s="144"/>
      <c r="AD107" s="144"/>
      <c r="AE107" s="144"/>
      <c r="AF107" s="144"/>
      <c r="AG107" s="144">
        <f>22</f>
        <v>22</v>
      </c>
      <c r="AH107" s="183"/>
      <c r="AI107" s="201">
        <f t="shared" si="3"/>
        <v>150</v>
      </c>
      <c r="AJ107" s="237">
        <v>49</v>
      </c>
      <c r="AK107" s="211">
        <f t="shared" si="4"/>
        <v>2.4500000000000002</v>
      </c>
      <c r="AL107" s="110" t="s">
        <v>216</v>
      </c>
    </row>
    <row r="108" spans="1:38" ht="15" customHeight="1" x14ac:dyDescent="0.2">
      <c r="A108" s="231">
        <v>96</v>
      </c>
      <c r="B108" s="321" t="s">
        <v>287</v>
      </c>
      <c r="C108" s="34" t="s">
        <v>332</v>
      </c>
      <c r="D108" s="143">
        <f>1*4</f>
        <v>4</v>
      </c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>
        <f>10*6</f>
        <v>60</v>
      </c>
      <c r="V108" s="144"/>
      <c r="W108" s="144">
        <f>2*12</f>
        <v>24</v>
      </c>
      <c r="X108" s="144">
        <f>5*12</f>
        <v>60</v>
      </c>
      <c r="Y108" s="144"/>
      <c r="Z108" s="144"/>
      <c r="AA108" s="144"/>
      <c r="AB108" s="144"/>
      <c r="AC108" s="144"/>
      <c r="AD108" s="144"/>
      <c r="AE108" s="144"/>
      <c r="AF108" s="144"/>
      <c r="AG108" s="144">
        <f>2</f>
        <v>2</v>
      </c>
      <c r="AH108" s="183"/>
      <c r="AI108" s="201">
        <f t="shared" si="3"/>
        <v>150</v>
      </c>
      <c r="AJ108" s="237">
        <v>1</v>
      </c>
      <c r="AK108" s="211">
        <f t="shared" si="4"/>
        <v>0.25</v>
      </c>
      <c r="AL108" s="110" t="s">
        <v>216</v>
      </c>
    </row>
    <row r="109" spans="1:38" ht="15" customHeight="1" x14ac:dyDescent="0.2">
      <c r="A109" s="319">
        <v>97</v>
      </c>
      <c r="B109" s="321" t="s">
        <v>242</v>
      </c>
      <c r="C109" s="34" t="s">
        <v>333</v>
      </c>
      <c r="D109" s="143">
        <f>6*4</f>
        <v>24</v>
      </c>
      <c r="E109" s="144"/>
      <c r="F109" s="144"/>
      <c r="G109" s="144"/>
      <c r="H109" s="144"/>
      <c r="I109" s="144"/>
      <c r="J109" s="144">
        <f>1*4</f>
        <v>4</v>
      </c>
      <c r="K109" s="144"/>
      <c r="L109" s="144"/>
      <c r="M109" s="144"/>
      <c r="N109" s="144"/>
      <c r="O109" s="144"/>
      <c r="P109" s="144"/>
      <c r="Q109" s="144"/>
      <c r="R109" s="144"/>
      <c r="S109" s="144">
        <f>2*6</f>
        <v>12</v>
      </c>
      <c r="T109" s="144"/>
      <c r="U109" s="144"/>
      <c r="V109" s="144"/>
      <c r="W109" s="144">
        <f>5*12</f>
        <v>60</v>
      </c>
      <c r="X109" s="144">
        <f>3*12</f>
        <v>36</v>
      </c>
      <c r="Y109" s="144"/>
      <c r="Z109" s="144"/>
      <c r="AA109" s="144"/>
      <c r="AB109" s="144"/>
      <c r="AC109" s="144"/>
      <c r="AD109" s="144"/>
      <c r="AE109" s="144"/>
      <c r="AF109" s="144"/>
      <c r="AG109" s="144">
        <f>14</f>
        <v>14</v>
      </c>
      <c r="AH109" s="183"/>
      <c r="AI109" s="201">
        <f t="shared" si="3"/>
        <v>150</v>
      </c>
      <c r="AJ109" s="237">
        <v>64</v>
      </c>
      <c r="AK109" s="211">
        <f t="shared" si="4"/>
        <v>2.6666666666666665</v>
      </c>
      <c r="AL109" s="110" t="s">
        <v>216</v>
      </c>
    </row>
    <row r="110" spans="1:38" ht="15" customHeight="1" x14ac:dyDescent="0.2">
      <c r="A110" s="319">
        <v>98</v>
      </c>
      <c r="B110" s="320" t="s">
        <v>287</v>
      </c>
      <c r="C110" s="34" t="s">
        <v>334</v>
      </c>
      <c r="D110" s="143">
        <f>1*4</f>
        <v>4</v>
      </c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>
        <f>14*6</f>
        <v>84</v>
      </c>
      <c r="V110" s="144"/>
      <c r="W110" s="144"/>
      <c r="X110" s="144">
        <f>5*12</f>
        <v>60</v>
      </c>
      <c r="Y110" s="144"/>
      <c r="Z110" s="144"/>
      <c r="AA110" s="144"/>
      <c r="AB110" s="144"/>
      <c r="AC110" s="144"/>
      <c r="AD110" s="144"/>
      <c r="AE110" s="144"/>
      <c r="AF110" s="144"/>
      <c r="AG110" s="144">
        <f>2</f>
        <v>2</v>
      </c>
      <c r="AH110" s="183"/>
      <c r="AI110" s="201">
        <f t="shared" si="3"/>
        <v>150</v>
      </c>
      <c r="AJ110" s="237">
        <v>0</v>
      </c>
      <c r="AK110" s="211">
        <f t="shared" si="4"/>
        <v>0</v>
      </c>
      <c r="AL110" s="110" t="s">
        <v>216</v>
      </c>
    </row>
    <row r="111" spans="1:38" ht="15" customHeight="1" x14ac:dyDescent="0.2">
      <c r="A111" s="231">
        <v>99</v>
      </c>
      <c r="B111" s="321" t="s">
        <v>398</v>
      </c>
      <c r="C111" s="34" t="s">
        <v>336</v>
      </c>
      <c r="D111" s="143"/>
      <c r="E111" s="144"/>
      <c r="F111" s="144"/>
      <c r="G111" s="144">
        <v>92</v>
      </c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>
        <f>46</f>
        <v>46</v>
      </c>
      <c r="AH111" s="183">
        <f>2*6</f>
        <v>12</v>
      </c>
      <c r="AI111" s="201">
        <f t="shared" si="3"/>
        <v>150</v>
      </c>
      <c r="AJ111" s="237">
        <v>150</v>
      </c>
      <c r="AK111" s="211" t="e">
        <f t="shared" si="4"/>
        <v>#DIV/0!</v>
      </c>
      <c r="AL111" s="110" t="s">
        <v>216</v>
      </c>
    </row>
    <row r="112" spans="1:38" ht="15" customHeight="1" x14ac:dyDescent="0.2">
      <c r="A112" s="319">
        <v>100</v>
      </c>
      <c r="B112" s="321" t="s">
        <v>249</v>
      </c>
      <c r="C112" s="34" t="s">
        <v>408</v>
      </c>
      <c r="D112" s="143">
        <v>48</v>
      </c>
      <c r="E112" s="144"/>
      <c r="F112" s="144"/>
      <c r="G112" s="144">
        <v>16</v>
      </c>
      <c r="H112" s="144"/>
      <c r="I112" s="144"/>
      <c r="J112" s="144"/>
      <c r="K112" s="144"/>
      <c r="L112" s="144">
        <v>12</v>
      </c>
      <c r="M112" s="144"/>
      <c r="N112" s="144"/>
      <c r="O112" s="144"/>
      <c r="P112" s="144"/>
      <c r="Q112" s="144"/>
      <c r="R112" s="144"/>
      <c r="S112" s="144"/>
      <c r="T112" s="144">
        <f>4*6</f>
        <v>24</v>
      </c>
      <c r="U112" s="144"/>
      <c r="V112" s="144"/>
      <c r="W112" s="144"/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4">
        <f>38</f>
        <v>38</v>
      </c>
      <c r="AH112" s="183">
        <f>2*6</f>
        <v>12</v>
      </c>
      <c r="AI112" s="201">
        <f t="shared" si="3"/>
        <v>150</v>
      </c>
      <c r="AJ112" s="237">
        <v>257</v>
      </c>
      <c r="AK112" s="211">
        <f t="shared" si="4"/>
        <v>5.354166666666667</v>
      </c>
      <c r="AL112" s="110" t="s">
        <v>216</v>
      </c>
    </row>
    <row r="113" spans="1:38" ht="15" customHeight="1" x14ac:dyDescent="0.2">
      <c r="A113" s="319">
        <v>101</v>
      </c>
      <c r="B113" s="320" t="s">
        <v>465</v>
      </c>
      <c r="C113" s="34" t="s">
        <v>422</v>
      </c>
      <c r="D113" s="143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>
        <f>8*6</f>
        <v>48</v>
      </c>
      <c r="T113" s="144"/>
      <c r="U113" s="144">
        <f>1*6</f>
        <v>6</v>
      </c>
      <c r="V113" s="144"/>
      <c r="W113" s="144">
        <f>2*12</f>
        <v>24</v>
      </c>
      <c r="X113" s="144">
        <f>6*12</f>
        <v>72</v>
      </c>
      <c r="Y113" s="144"/>
      <c r="Z113" s="144"/>
      <c r="AA113" s="144"/>
      <c r="AB113" s="144"/>
      <c r="AC113" s="144"/>
      <c r="AD113" s="144"/>
      <c r="AE113" s="144"/>
      <c r="AF113" s="144"/>
      <c r="AG113" s="144"/>
      <c r="AH113" s="183"/>
      <c r="AI113" s="201">
        <f t="shared" si="3"/>
        <v>150</v>
      </c>
      <c r="AJ113" s="237">
        <v>0</v>
      </c>
      <c r="AK113" s="211" t="e">
        <f t="shared" si="4"/>
        <v>#DIV/0!</v>
      </c>
      <c r="AL113" s="110" t="s">
        <v>216</v>
      </c>
    </row>
    <row r="114" spans="1:38" ht="15" customHeight="1" x14ac:dyDescent="0.2">
      <c r="A114" s="231">
        <v>102</v>
      </c>
      <c r="B114" s="321" t="s">
        <v>440</v>
      </c>
      <c r="C114" s="34" t="s">
        <v>441</v>
      </c>
      <c r="D114" s="143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>
        <f>8*6</f>
        <v>48</v>
      </c>
      <c r="T114" s="144"/>
      <c r="U114" s="144"/>
      <c r="V114" s="144"/>
      <c r="W114" s="144">
        <f>2*12</f>
        <v>24</v>
      </c>
      <c r="X114" s="144">
        <f>6*12</f>
        <v>72</v>
      </c>
      <c r="Y114" s="144"/>
      <c r="Z114" s="144"/>
      <c r="AA114" s="144"/>
      <c r="AB114" s="144"/>
      <c r="AC114" s="144"/>
      <c r="AD114" s="144"/>
      <c r="AE114" s="144"/>
      <c r="AF114" s="144"/>
      <c r="AG114" s="144">
        <f>6</f>
        <v>6</v>
      </c>
      <c r="AH114" s="183"/>
      <c r="AI114" s="201">
        <f t="shared" si="3"/>
        <v>150</v>
      </c>
      <c r="AJ114" s="237">
        <v>0</v>
      </c>
      <c r="AK114" s="211" t="e">
        <f t="shared" si="4"/>
        <v>#DIV/0!</v>
      </c>
      <c r="AL114" s="110" t="s">
        <v>216</v>
      </c>
    </row>
    <row r="115" spans="1:38" ht="15" customHeight="1" x14ac:dyDescent="0.2">
      <c r="A115" s="319">
        <v>103</v>
      </c>
      <c r="B115" s="321" t="s">
        <v>242</v>
      </c>
      <c r="C115" s="34" t="s">
        <v>425</v>
      </c>
      <c r="D115" s="143">
        <f>4*4</f>
        <v>16</v>
      </c>
      <c r="E115" s="144"/>
      <c r="F115" s="144"/>
      <c r="G115" s="144"/>
      <c r="H115" s="144"/>
      <c r="I115" s="144"/>
      <c r="J115" s="144">
        <f>3*4</f>
        <v>12</v>
      </c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>
        <f>6*12</f>
        <v>72</v>
      </c>
      <c r="X115" s="144">
        <f>3*12</f>
        <v>36</v>
      </c>
      <c r="Y115" s="144"/>
      <c r="Z115" s="144"/>
      <c r="AA115" s="144"/>
      <c r="AB115" s="144"/>
      <c r="AC115" s="144"/>
      <c r="AD115" s="144"/>
      <c r="AE115" s="144"/>
      <c r="AF115" s="144"/>
      <c r="AG115" s="144">
        <f>14</f>
        <v>14</v>
      </c>
      <c r="AH115" s="183"/>
      <c r="AI115" s="201">
        <f t="shared" si="3"/>
        <v>150</v>
      </c>
      <c r="AJ115" s="237">
        <v>53</v>
      </c>
      <c r="AK115" s="211">
        <f t="shared" si="4"/>
        <v>3.3125</v>
      </c>
      <c r="AL115" s="110" t="s">
        <v>216</v>
      </c>
    </row>
    <row r="116" spans="1:38" ht="15" customHeight="1" x14ac:dyDescent="0.2">
      <c r="A116" s="319">
        <v>104</v>
      </c>
      <c r="B116" s="320" t="s">
        <v>248</v>
      </c>
      <c r="C116" s="34" t="s">
        <v>442</v>
      </c>
      <c r="D116" s="143">
        <f>6*4</f>
        <v>24</v>
      </c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>
        <f>7*6</f>
        <v>42</v>
      </c>
      <c r="S116" s="144"/>
      <c r="T116" s="144">
        <f>3*6</f>
        <v>18</v>
      </c>
      <c r="U116" s="144">
        <f>1*6</f>
        <v>6</v>
      </c>
      <c r="V116" s="144"/>
      <c r="W116" s="144"/>
      <c r="X116" s="144">
        <f>4*12</f>
        <v>48</v>
      </c>
      <c r="Y116" s="144"/>
      <c r="Z116" s="144"/>
      <c r="AA116" s="144"/>
      <c r="AB116" s="144"/>
      <c r="AC116" s="144"/>
      <c r="AD116" s="144"/>
      <c r="AE116" s="144"/>
      <c r="AF116" s="144"/>
      <c r="AG116" s="144">
        <f>12</f>
        <v>12</v>
      </c>
      <c r="AH116" s="183"/>
      <c r="AI116" s="201">
        <f t="shared" si="3"/>
        <v>150</v>
      </c>
      <c r="AJ116" s="237">
        <v>71</v>
      </c>
      <c r="AK116" s="211">
        <f t="shared" si="4"/>
        <v>2.9583333333333335</v>
      </c>
      <c r="AL116" s="110" t="s">
        <v>216</v>
      </c>
    </row>
    <row r="117" spans="1:38" ht="15" customHeight="1" x14ac:dyDescent="0.2">
      <c r="A117" s="231">
        <v>105</v>
      </c>
      <c r="B117" s="321" t="s">
        <v>243</v>
      </c>
      <c r="C117" s="34" t="s">
        <v>443</v>
      </c>
      <c r="D117" s="143">
        <f>12*4</f>
        <v>48</v>
      </c>
      <c r="E117" s="144"/>
      <c r="F117" s="144"/>
      <c r="G117" s="144"/>
      <c r="H117" s="144"/>
      <c r="I117" s="144"/>
      <c r="J117" s="144"/>
      <c r="K117" s="144"/>
      <c r="L117" s="144">
        <f>8*4</f>
        <v>32</v>
      </c>
      <c r="M117" s="144"/>
      <c r="N117" s="144"/>
      <c r="O117" s="144"/>
      <c r="P117" s="144"/>
      <c r="Q117" s="144"/>
      <c r="R117" s="144"/>
      <c r="S117" s="144">
        <f>1*6</f>
        <v>6</v>
      </c>
      <c r="T117" s="144"/>
      <c r="U117" s="144"/>
      <c r="V117" s="144"/>
      <c r="W117" s="144"/>
      <c r="X117" s="144"/>
      <c r="Y117" s="144"/>
      <c r="Z117" s="144"/>
      <c r="AA117" s="144"/>
      <c r="AB117" s="144"/>
      <c r="AC117" s="144"/>
      <c r="AD117" s="144"/>
      <c r="AE117" s="144"/>
      <c r="AF117" s="144">
        <f>1*6</f>
        <v>6</v>
      </c>
      <c r="AG117" s="144">
        <f>46</f>
        <v>46</v>
      </c>
      <c r="AH117" s="183">
        <f>2*6</f>
        <v>12</v>
      </c>
      <c r="AI117" s="201">
        <f t="shared" si="3"/>
        <v>150</v>
      </c>
      <c r="AJ117" s="237">
        <v>189</v>
      </c>
      <c r="AK117" s="211">
        <f t="shared" si="4"/>
        <v>3.9375</v>
      </c>
      <c r="AL117" s="110" t="s">
        <v>216</v>
      </c>
    </row>
    <row r="118" spans="1:38" ht="15" customHeight="1" x14ac:dyDescent="0.2">
      <c r="A118" s="319">
        <v>106</v>
      </c>
      <c r="B118" s="321" t="s">
        <v>440</v>
      </c>
      <c r="C118" s="34" t="s">
        <v>444</v>
      </c>
      <c r="D118" s="143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>
        <f>6*6</f>
        <v>36</v>
      </c>
      <c r="T118" s="144"/>
      <c r="U118" s="144"/>
      <c r="V118" s="144"/>
      <c r="W118" s="144"/>
      <c r="X118" s="144">
        <f>6*12</f>
        <v>72</v>
      </c>
      <c r="Y118" s="144"/>
      <c r="Z118" s="144"/>
      <c r="AA118" s="144"/>
      <c r="AB118" s="144"/>
      <c r="AC118" s="144"/>
      <c r="AD118" s="144"/>
      <c r="AE118" s="144"/>
      <c r="AF118" s="144"/>
      <c r="AG118" s="144">
        <f>42</f>
        <v>42</v>
      </c>
      <c r="AH118" s="183"/>
      <c r="AI118" s="201">
        <f t="shared" si="3"/>
        <v>150</v>
      </c>
      <c r="AJ118" s="237">
        <v>0</v>
      </c>
      <c r="AK118" s="211" t="e">
        <f t="shared" si="4"/>
        <v>#DIV/0!</v>
      </c>
      <c r="AL118" s="110" t="s">
        <v>216</v>
      </c>
    </row>
    <row r="119" spans="1:38" ht="15" customHeight="1" x14ac:dyDescent="0.2">
      <c r="A119" s="319">
        <v>107</v>
      </c>
      <c r="B119" s="320" t="s">
        <v>465</v>
      </c>
      <c r="C119" s="34" t="s">
        <v>467</v>
      </c>
      <c r="D119" s="143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>
        <f>13*6</f>
        <v>78</v>
      </c>
      <c r="T119" s="144"/>
      <c r="U119" s="144"/>
      <c r="V119" s="144"/>
      <c r="W119" s="144"/>
      <c r="X119" s="144">
        <f>6*12</f>
        <v>72</v>
      </c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183"/>
      <c r="AI119" s="201">
        <f t="shared" si="3"/>
        <v>150</v>
      </c>
      <c r="AJ119" s="237">
        <v>0</v>
      </c>
      <c r="AK119" s="211" t="e">
        <f t="shared" si="4"/>
        <v>#DIV/0!</v>
      </c>
      <c r="AL119" s="110" t="s">
        <v>216</v>
      </c>
    </row>
    <row r="120" spans="1:38" ht="15" customHeight="1" x14ac:dyDescent="0.2">
      <c r="A120" s="231">
        <v>108</v>
      </c>
      <c r="B120" s="321" t="s">
        <v>239</v>
      </c>
      <c r="C120" s="34" t="s">
        <v>469</v>
      </c>
      <c r="D120" s="143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>
        <f>9*6</f>
        <v>54</v>
      </c>
      <c r="T120" s="144"/>
      <c r="U120" s="144"/>
      <c r="V120" s="144"/>
      <c r="W120" s="144">
        <f>2*12</f>
        <v>24</v>
      </c>
      <c r="X120" s="144">
        <f>6*12</f>
        <v>72</v>
      </c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83"/>
      <c r="AI120" s="201">
        <f t="shared" si="3"/>
        <v>150</v>
      </c>
      <c r="AJ120" s="237">
        <v>0</v>
      </c>
      <c r="AK120" s="211" t="e">
        <f t="shared" si="4"/>
        <v>#DIV/0!</v>
      </c>
      <c r="AL120" s="110" t="s">
        <v>216</v>
      </c>
    </row>
    <row r="121" spans="1:38" ht="15" customHeight="1" x14ac:dyDescent="0.2">
      <c r="A121" s="319">
        <v>109</v>
      </c>
      <c r="B121" s="321" t="s">
        <v>241</v>
      </c>
      <c r="C121" s="34" t="s">
        <v>481</v>
      </c>
      <c r="D121" s="143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>
        <f>9*6</f>
        <v>54</v>
      </c>
      <c r="T121" s="144"/>
      <c r="U121" s="144">
        <f>8*6</f>
        <v>48</v>
      </c>
      <c r="V121" s="144"/>
      <c r="W121" s="144"/>
      <c r="X121" s="144">
        <f>4*12</f>
        <v>48</v>
      </c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83"/>
      <c r="AI121" s="201">
        <f t="shared" si="3"/>
        <v>150</v>
      </c>
      <c r="AJ121" s="237">
        <v>0</v>
      </c>
      <c r="AK121" s="211" t="e">
        <f t="shared" si="4"/>
        <v>#DIV/0!</v>
      </c>
      <c r="AL121" s="110" t="s">
        <v>216</v>
      </c>
    </row>
    <row r="122" spans="1:38" ht="15" customHeight="1" x14ac:dyDescent="0.2">
      <c r="A122" s="319">
        <v>110</v>
      </c>
      <c r="B122" s="320" t="s">
        <v>247</v>
      </c>
      <c r="C122" s="34" t="s">
        <v>335</v>
      </c>
      <c r="D122" s="143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183"/>
      <c r="AI122" s="201">
        <v>150</v>
      </c>
      <c r="AJ122" s="237">
        <v>78</v>
      </c>
      <c r="AK122" s="211" t="e">
        <f t="shared" si="4"/>
        <v>#DIV/0!</v>
      </c>
      <c r="AL122" s="110" t="s">
        <v>216</v>
      </c>
    </row>
    <row r="123" spans="1:38" ht="15" customHeight="1" x14ac:dyDescent="0.2">
      <c r="A123" s="231">
        <v>111</v>
      </c>
      <c r="B123" s="320" t="s">
        <v>482</v>
      </c>
      <c r="C123" s="34" t="s">
        <v>483</v>
      </c>
      <c r="D123" s="143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83"/>
      <c r="AI123" s="201">
        <v>150</v>
      </c>
      <c r="AJ123" s="237">
        <v>9</v>
      </c>
      <c r="AK123" s="211" t="e">
        <f t="shared" si="4"/>
        <v>#DIV/0!</v>
      </c>
      <c r="AL123" s="110" t="s">
        <v>216</v>
      </c>
    </row>
    <row r="124" spans="1:38" ht="15" customHeight="1" x14ac:dyDescent="0.2">
      <c r="A124" s="319">
        <v>112</v>
      </c>
      <c r="B124" s="320" t="s">
        <v>252</v>
      </c>
      <c r="C124" s="34" t="s">
        <v>484</v>
      </c>
      <c r="D124" s="143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83"/>
      <c r="AI124" s="201">
        <v>150</v>
      </c>
      <c r="AJ124" s="237">
        <v>195</v>
      </c>
      <c r="AK124" s="211" t="e">
        <f t="shared" si="4"/>
        <v>#DIV/0!</v>
      </c>
      <c r="AL124" s="110" t="s">
        <v>216</v>
      </c>
    </row>
    <row r="125" spans="1:38" ht="15" customHeight="1" x14ac:dyDescent="0.2">
      <c r="A125" s="319">
        <v>113</v>
      </c>
      <c r="B125" s="320" t="s">
        <v>372</v>
      </c>
      <c r="C125" s="34" t="s">
        <v>468</v>
      </c>
      <c r="D125" s="143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/>
      <c r="AH125" s="183"/>
      <c r="AI125" s="201">
        <v>150</v>
      </c>
      <c r="AJ125" s="237">
        <v>53</v>
      </c>
      <c r="AK125" s="211" t="e">
        <f t="shared" si="4"/>
        <v>#DIV/0!</v>
      </c>
      <c r="AL125" s="110" t="s">
        <v>216</v>
      </c>
    </row>
    <row r="126" spans="1:38" ht="15" customHeight="1" x14ac:dyDescent="0.2">
      <c r="A126" s="231">
        <v>114</v>
      </c>
      <c r="B126" s="321" t="s">
        <v>257</v>
      </c>
      <c r="C126" s="34" t="s">
        <v>452</v>
      </c>
      <c r="D126" s="143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/>
      <c r="AH126" s="183"/>
      <c r="AI126" s="201">
        <v>150</v>
      </c>
      <c r="AJ126" s="237">
        <v>83</v>
      </c>
      <c r="AK126" s="211" t="e">
        <f t="shared" si="4"/>
        <v>#DIV/0!</v>
      </c>
      <c r="AL126" s="110" t="s">
        <v>216</v>
      </c>
    </row>
    <row r="127" spans="1:38" ht="15" customHeight="1" x14ac:dyDescent="0.2">
      <c r="A127" s="231">
        <v>115</v>
      </c>
      <c r="B127" s="324" t="s">
        <v>242</v>
      </c>
      <c r="C127" s="34" t="s">
        <v>485</v>
      </c>
      <c r="D127" s="145">
        <f>12*4</f>
        <v>48</v>
      </c>
      <c r="E127" s="146"/>
      <c r="F127" s="146"/>
      <c r="G127" s="146"/>
      <c r="H127" s="146"/>
      <c r="I127" s="146"/>
      <c r="J127" s="146">
        <f>11*4</f>
        <v>44</v>
      </c>
      <c r="K127" s="146"/>
      <c r="L127" s="146"/>
      <c r="M127" s="146"/>
      <c r="N127" s="146"/>
      <c r="O127" s="146"/>
      <c r="P127" s="146"/>
      <c r="Q127" s="146"/>
      <c r="R127" s="146"/>
      <c r="S127" s="146">
        <f>2*6</f>
        <v>12</v>
      </c>
      <c r="T127" s="146"/>
      <c r="U127" s="146"/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6"/>
      <c r="AG127" s="146">
        <f>46</f>
        <v>46</v>
      </c>
      <c r="AH127" s="216"/>
      <c r="AI127" s="202">
        <f t="shared" ref="AI127:AI174" si="5">SUM(D127:AH127)</f>
        <v>150</v>
      </c>
      <c r="AJ127" s="238">
        <v>134</v>
      </c>
      <c r="AK127" s="212">
        <f t="shared" ref="AK127:AK174" si="6">+AJ127/D127</f>
        <v>2.7916666666666665</v>
      </c>
      <c r="AL127" s="110" t="s">
        <v>216</v>
      </c>
    </row>
    <row r="128" spans="1:38" ht="15" customHeight="1" x14ac:dyDescent="0.2">
      <c r="A128" s="231">
        <v>116</v>
      </c>
      <c r="B128" s="81" t="s">
        <v>270</v>
      </c>
      <c r="C128" s="115" t="s">
        <v>217</v>
      </c>
      <c r="D128" s="432" t="s">
        <v>367</v>
      </c>
      <c r="E128" s="433"/>
      <c r="F128" s="433"/>
      <c r="G128" s="433"/>
      <c r="H128" s="433"/>
      <c r="I128" s="433"/>
      <c r="J128" s="433"/>
      <c r="K128" s="433"/>
      <c r="L128" s="433"/>
      <c r="M128" s="433"/>
      <c r="N128" s="433"/>
      <c r="O128" s="433"/>
      <c r="P128" s="433"/>
      <c r="Q128" s="433"/>
      <c r="R128" s="433"/>
      <c r="S128" s="433"/>
      <c r="T128" s="433"/>
      <c r="U128" s="433"/>
      <c r="V128" s="433"/>
      <c r="W128" s="433"/>
      <c r="X128" s="433"/>
      <c r="Y128" s="433"/>
      <c r="Z128" s="433"/>
      <c r="AA128" s="433"/>
      <c r="AB128" s="433"/>
      <c r="AC128" s="433"/>
      <c r="AD128" s="433"/>
      <c r="AE128" s="433"/>
      <c r="AF128" s="433"/>
      <c r="AG128" s="433"/>
      <c r="AH128" s="434"/>
      <c r="AI128" s="202">
        <f t="shared" si="5"/>
        <v>0</v>
      </c>
      <c r="AJ128" s="238"/>
      <c r="AK128" s="212" t="e">
        <f t="shared" si="6"/>
        <v>#VALUE!</v>
      </c>
      <c r="AL128" s="110" t="s">
        <v>191</v>
      </c>
    </row>
    <row r="129" spans="1:38" ht="15" customHeight="1" x14ac:dyDescent="0.2">
      <c r="A129" s="231">
        <v>117</v>
      </c>
      <c r="B129" s="81" t="s">
        <v>270</v>
      </c>
      <c r="C129" s="38" t="s">
        <v>218</v>
      </c>
      <c r="D129" s="142">
        <v>60</v>
      </c>
      <c r="E129" s="146"/>
      <c r="F129" s="146"/>
      <c r="G129" s="146"/>
      <c r="H129" s="146"/>
      <c r="I129" s="142">
        <v>30</v>
      </c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2">
        <v>60</v>
      </c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216"/>
      <c r="AI129" s="202">
        <f t="shared" si="5"/>
        <v>150</v>
      </c>
      <c r="AJ129" s="238">
        <v>145</v>
      </c>
      <c r="AK129" s="212">
        <f t="shared" si="6"/>
        <v>2.4166666666666665</v>
      </c>
      <c r="AL129" s="110" t="s">
        <v>191</v>
      </c>
    </row>
    <row r="130" spans="1:38" ht="15" customHeight="1" x14ac:dyDescent="0.2">
      <c r="A130" s="231">
        <v>118</v>
      </c>
      <c r="B130" s="81" t="s">
        <v>270</v>
      </c>
      <c r="C130" s="38" t="s">
        <v>337</v>
      </c>
      <c r="D130" s="142">
        <v>90</v>
      </c>
      <c r="E130" s="146"/>
      <c r="F130" s="146"/>
      <c r="G130" s="146"/>
      <c r="H130" s="146"/>
      <c r="I130" s="142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2">
        <v>60</v>
      </c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216"/>
      <c r="AI130" s="202">
        <f t="shared" si="5"/>
        <v>150</v>
      </c>
      <c r="AJ130" s="238">
        <v>380</v>
      </c>
      <c r="AK130" s="212">
        <f t="shared" si="6"/>
        <v>4.2222222222222223</v>
      </c>
      <c r="AL130" s="110" t="s">
        <v>191</v>
      </c>
    </row>
    <row r="131" spans="1:38" ht="15" customHeight="1" x14ac:dyDescent="0.2">
      <c r="A131" s="231">
        <v>119</v>
      </c>
      <c r="B131" s="81" t="s">
        <v>270</v>
      </c>
      <c r="C131" s="38" t="s">
        <v>277</v>
      </c>
      <c r="D131" s="142">
        <v>50</v>
      </c>
      <c r="E131" s="146"/>
      <c r="F131" s="146"/>
      <c r="G131" s="146"/>
      <c r="H131" s="146"/>
      <c r="I131" s="142">
        <v>60</v>
      </c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2">
        <v>40</v>
      </c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216"/>
      <c r="AI131" s="202">
        <f t="shared" si="5"/>
        <v>150</v>
      </c>
      <c r="AJ131" s="238">
        <v>3</v>
      </c>
      <c r="AK131" s="212">
        <f t="shared" si="6"/>
        <v>0.06</v>
      </c>
      <c r="AL131" s="110" t="s">
        <v>191</v>
      </c>
    </row>
    <row r="132" spans="1:38" ht="15" customHeight="1" x14ac:dyDescent="0.2">
      <c r="A132" s="231">
        <v>120</v>
      </c>
      <c r="B132" s="81" t="s">
        <v>270</v>
      </c>
      <c r="C132" s="115" t="s">
        <v>338</v>
      </c>
      <c r="D132" s="142">
        <v>150</v>
      </c>
      <c r="E132" s="146"/>
      <c r="F132" s="146"/>
      <c r="G132" s="146"/>
      <c r="H132" s="146"/>
      <c r="I132" s="142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2"/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216"/>
      <c r="AI132" s="202">
        <f t="shared" si="5"/>
        <v>150</v>
      </c>
      <c r="AJ132" s="238">
        <v>272</v>
      </c>
      <c r="AK132" s="212">
        <f t="shared" si="6"/>
        <v>1.8133333333333332</v>
      </c>
      <c r="AL132" s="110" t="s">
        <v>191</v>
      </c>
    </row>
    <row r="133" spans="1:38" ht="15" customHeight="1" x14ac:dyDescent="0.2">
      <c r="A133" s="231">
        <v>121</v>
      </c>
      <c r="B133" s="81" t="s">
        <v>270</v>
      </c>
      <c r="C133" s="38" t="s">
        <v>339</v>
      </c>
      <c r="D133" s="142">
        <v>150</v>
      </c>
      <c r="E133" s="146"/>
      <c r="F133" s="146"/>
      <c r="G133" s="146"/>
      <c r="H133" s="146"/>
      <c r="I133" s="142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2"/>
      <c r="V133" s="146"/>
      <c r="W133" s="146"/>
      <c r="X133" s="146"/>
      <c r="Y133" s="146"/>
      <c r="Z133" s="146"/>
      <c r="AA133" s="146"/>
      <c r="AB133" s="146"/>
      <c r="AC133" s="146"/>
      <c r="AD133" s="146"/>
      <c r="AE133" s="146"/>
      <c r="AF133" s="146"/>
      <c r="AG133" s="146"/>
      <c r="AH133" s="216"/>
      <c r="AI133" s="202">
        <f t="shared" si="5"/>
        <v>150</v>
      </c>
      <c r="AJ133" s="238">
        <v>315</v>
      </c>
      <c r="AK133" s="212">
        <f t="shared" si="6"/>
        <v>2.1</v>
      </c>
      <c r="AL133" s="110" t="s">
        <v>191</v>
      </c>
    </row>
    <row r="134" spans="1:38" ht="15" customHeight="1" x14ac:dyDescent="0.2">
      <c r="A134" s="231">
        <v>122</v>
      </c>
      <c r="B134" s="81" t="s">
        <v>270</v>
      </c>
      <c r="C134" s="38" t="s">
        <v>340</v>
      </c>
      <c r="D134" s="142">
        <v>60</v>
      </c>
      <c r="E134" s="146"/>
      <c r="F134" s="146"/>
      <c r="G134" s="146"/>
      <c r="H134" s="146"/>
      <c r="I134" s="142">
        <v>30</v>
      </c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2">
        <v>60</v>
      </c>
      <c r="V134" s="146"/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216"/>
      <c r="AI134" s="202">
        <f t="shared" si="5"/>
        <v>150</v>
      </c>
      <c r="AJ134" s="238">
        <v>174</v>
      </c>
      <c r="AK134" s="212">
        <f t="shared" si="6"/>
        <v>2.9</v>
      </c>
      <c r="AL134" s="110" t="s">
        <v>191</v>
      </c>
    </row>
    <row r="135" spans="1:38" ht="15" customHeight="1" x14ac:dyDescent="0.2">
      <c r="A135" s="231">
        <v>123</v>
      </c>
      <c r="B135" s="81" t="s">
        <v>270</v>
      </c>
      <c r="C135" s="38" t="s">
        <v>487</v>
      </c>
      <c r="D135" s="142">
        <v>150</v>
      </c>
      <c r="E135" s="146"/>
      <c r="F135" s="146"/>
      <c r="G135" s="146"/>
      <c r="H135" s="146"/>
      <c r="I135" s="142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6"/>
      <c r="AB135" s="146"/>
      <c r="AC135" s="146"/>
      <c r="AD135" s="146"/>
      <c r="AE135" s="146"/>
      <c r="AF135" s="146"/>
      <c r="AG135" s="146"/>
      <c r="AH135" s="216"/>
      <c r="AI135" s="202">
        <f t="shared" si="5"/>
        <v>150</v>
      </c>
      <c r="AJ135" s="238">
        <v>225</v>
      </c>
      <c r="AK135" s="212">
        <f t="shared" si="6"/>
        <v>1.5</v>
      </c>
      <c r="AL135" s="110" t="s">
        <v>191</v>
      </c>
    </row>
    <row r="136" spans="1:38" ht="15" customHeight="1" x14ac:dyDescent="0.2">
      <c r="A136" s="231">
        <v>124</v>
      </c>
      <c r="B136" s="81" t="s">
        <v>270</v>
      </c>
      <c r="C136" s="38" t="s">
        <v>342</v>
      </c>
      <c r="D136" s="142">
        <v>150</v>
      </c>
      <c r="E136" s="146"/>
      <c r="F136" s="146"/>
      <c r="G136" s="146"/>
      <c r="H136" s="146"/>
      <c r="I136" s="142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46"/>
      <c r="AA136" s="146"/>
      <c r="AB136" s="146"/>
      <c r="AC136" s="146"/>
      <c r="AD136" s="146"/>
      <c r="AE136" s="146"/>
      <c r="AF136" s="146"/>
      <c r="AG136" s="146"/>
      <c r="AH136" s="216"/>
      <c r="AI136" s="202">
        <f t="shared" si="5"/>
        <v>150</v>
      </c>
      <c r="AJ136" s="238">
        <v>142</v>
      </c>
      <c r="AK136" s="212">
        <f t="shared" si="6"/>
        <v>0.94666666666666666</v>
      </c>
      <c r="AL136" s="110" t="s">
        <v>191</v>
      </c>
    </row>
    <row r="137" spans="1:38" ht="15" customHeight="1" x14ac:dyDescent="0.2">
      <c r="A137" s="231">
        <v>125</v>
      </c>
      <c r="B137" s="81" t="s">
        <v>270</v>
      </c>
      <c r="C137" s="116" t="s">
        <v>343</v>
      </c>
      <c r="D137" s="142">
        <v>138</v>
      </c>
      <c r="E137" s="146"/>
      <c r="F137" s="146"/>
      <c r="G137" s="146"/>
      <c r="H137" s="146"/>
      <c r="I137" s="142">
        <v>12</v>
      </c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6"/>
      <c r="V137" s="146"/>
      <c r="W137" s="146"/>
      <c r="X137" s="146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216"/>
      <c r="AI137" s="202">
        <f t="shared" si="5"/>
        <v>150</v>
      </c>
      <c r="AJ137" s="238">
        <v>196</v>
      </c>
      <c r="AK137" s="212">
        <f t="shared" si="6"/>
        <v>1.4202898550724639</v>
      </c>
      <c r="AL137" s="110" t="s">
        <v>191</v>
      </c>
    </row>
    <row r="138" spans="1:38" ht="15" customHeight="1" x14ac:dyDescent="0.2">
      <c r="A138" s="231">
        <v>126</v>
      </c>
      <c r="B138" s="81" t="s">
        <v>270</v>
      </c>
      <c r="C138" s="116" t="s">
        <v>344</v>
      </c>
      <c r="D138" s="142">
        <v>150</v>
      </c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216"/>
      <c r="AI138" s="202">
        <f t="shared" si="5"/>
        <v>150</v>
      </c>
      <c r="AJ138" s="238">
        <v>264</v>
      </c>
      <c r="AK138" s="212">
        <f t="shared" si="6"/>
        <v>1.76</v>
      </c>
      <c r="AL138" s="110" t="s">
        <v>191</v>
      </c>
    </row>
    <row r="139" spans="1:38" ht="15" customHeight="1" x14ac:dyDescent="0.2">
      <c r="A139" s="231">
        <v>127</v>
      </c>
      <c r="B139" s="81" t="s">
        <v>270</v>
      </c>
      <c r="C139" s="116" t="s">
        <v>345</v>
      </c>
      <c r="D139" s="142">
        <v>150</v>
      </c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216"/>
      <c r="AI139" s="202">
        <f t="shared" si="5"/>
        <v>150</v>
      </c>
      <c r="AJ139" s="238">
        <v>223</v>
      </c>
      <c r="AK139" s="212">
        <f t="shared" si="6"/>
        <v>1.4866666666666666</v>
      </c>
      <c r="AL139" s="110" t="s">
        <v>191</v>
      </c>
    </row>
    <row r="140" spans="1:38" ht="15" customHeight="1" x14ac:dyDescent="0.2">
      <c r="A140" s="231">
        <v>128</v>
      </c>
      <c r="B140" s="81" t="s">
        <v>270</v>
      </c>
      <c r="C140" s="37" t="s">
        <v>219</v>
      </c>
      <c r="D140" s="143">
        <v>18</v>
      </c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4">
        <v>132</v>
      </c>
      <c r="V140" s="146"/>
      <c r="W140" s="146"/>
      <c r="X140" s="146"/>
      <c r="Y140" s="146"/>
      <c r="Z140" s="146"/>
      <c r="AA140" s="146"/>
      <c r="AB140" s="146"/>
      <c r="AC140" s="146"/>
      <c r="AD140" s="146"/>
      <c r="AE140" s="146"/>
      <c r="AF140" s="146"/>
      <c r="AG140" s="146"/>
      <c r="AH140" s="216"/>
      <c r="AI140" s="202">
        <f t="shared" si="5"/>
        <v>150</v>
      </c>
      <c r="AJ140" s="238">
        <v>74</v>
      </c>
      <c r="AK140" s="212">
        <f t="shared" si="6"/>
        <v>4.1111111111111107</v>
      </c>
      <c r="AL140" s="110" t="s">
        <v>192</v>
      </c>
    </row>
    <row r="141" spans="1:38" ht="15" customHeight="1" x14ac:dyDescent="0.2">
      <c r="A141" s="231">
        <v>129</v>
      </c>
      <c r="B141" s="81" t="s">
        <v>270</v>
      </c>
      <c r="C141" s="37" t="s">
        <v>272</v>
      </c>
      <c r="D141" s="143">
        <v>18</v>
      </c>
      <c r="E141" s="146"/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4">
        <v>132</v>
      </c>
      <c r="V141" s="146"/>
      <c r="W141" s="146"/>
      <c r="X141" s="146"/>
      <c r="Y141" s="146"/>
      <c r="Z141" s="146"/>
      <c r="AA141" s="146"/>
      <c r="AB141" s="146"/>
      <c r="AC141" s="146"/>
      <c r="AD141" s="146"/>
      <c r="AE141" s="146"/>
      <c r="AF141" s="146"/>
      <c r="AG141" s="146"/>
      <c r="AH141" s="216"/>
      <c r="AI141" s="202">
        <f t="shared" si="5"/>
        <v>150</v>
      </c>
      <c r="AJ141" s="238">
        <v>102</v>
      </c>
      <c r="AK141" s="212">
        <f t="shared" si="6"/>
        <v>5.666666666666667</v>
      </c>
      <c r="AL141" s="110" t="s">
        <v>192</v>
      </c>
    </row>
    <row r="142" spans="1:38" ht="15" customHeight="1" x14ac:dyDescent="0.2">
      <c r="A142" s="231">
        <v>130</v>
      </c>
      <c r="B142" s="81" t="s">
        <v>270</v>
      </c>
      <c r="C142" s="37" t="s">
        <v>259</v>
      </c>
      <c r="D142" s="143">
        <v>18</v>
      </c>
      <c r="E142" s="146"/>
      <c r="F142" s="146"/>
      <c r="G142" s="146"/>
      <c r="H142" s="146"/>
      <c r="I142" s="146"/>
      <c r="J142" s="146">
        <v>12</v>
      </c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4">
        <v>120</v>
      </c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216"/>
      <c r="AI142" s="202">
        <f t="shared" si="5"/>
        <v>150</v>
      </c>
      <c r="AJ142" s="238">
        <v>154</v>
      </c>
      <c r="AK142" s="212">
        <f t="shared" si="6"/>
        <v>8.5555555555555554</v>
      </c>
      <c r="AL142" s="110" t="s">
        <v>192</v>
      </c>
    </row>
    <row r="143" spans="1:38" ht="15" customHeight="1" x14ac:dyDescent="0.2">
      <c r="A143" s="231">
        <v>131</v>
      </c>
      <c r="B143" s="81" t="s">
        <v>270</v>
      </c>
      <c r="C143" s="37" t="s">
        <v>221</v>
      </c>
      <c r="D143" s="143">
        <v>18</v>
      </c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4">
        <v>132</v>
      </c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216"/>
      <c r="AI143" s="202">
        <f t="shared" si="5"/>
        <v>150</v>
      </c>
      <c r="AJ143" s="238">
        <v>11</v>
      </c>
      <c r="AK143" s="212">
        <f t="shared" si="6"/>
        <v>0.61111111111111116</v>
      </c>
      <c r="AL143" s="110" t="s">
        <v>192</v>
      </c>
    </row>
    <row r="144" spans="1:38" ht="15" customHeight="1" x14ac:dyDescent="0.2">
      <c r="A144" s="231">
        <v>132</v>
      </c>
      <c r="B144" s="81" t="s">
        <v>270</v>
      </c>
      <c r="C144" s="34" t="s">
        <v>470</v>
      </c>
      <c r="D144" s="143">
        <v>18</v>
      </c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4">
        <v>132</v>
      </c>
      <c r="V144" s="146"/>
      <c r="W144" s="146"/>
      <c r="X144" s="146"/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216"/>
      <c r="AI144" s="202">
        <f t="shared" si="5"/>
        <v>150</v>
      </c>
      <c r="AJ144" s="238">
        <v>121</v>
      </c>
      <c r="AK144" s="212">
        <f t="shared" si="6"/>
        <v>6.7222222222222223</v>
      </c>
      <c r="AL144" s="110" t="s">
        <v>192</v>
      </c>
    </row>
    <row r="145" spans="1:38" ht="15" customHeight="1" x14ac:dyDescent="0.2">
      <c r="A145" s="231">
        <v>133</v>
      </c>
      <c r="B145" s="81" t="s">
        <v>270</v>
      </c>
      <c r="C145" s="39" t="s">
        <v>237</v>
      </c>
      <c r="D145" s="145">
        <v>90</v>
      </c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>
        <v>60</v>
      </c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216"/>
      <c r="AI145" s="202">
        <f t="shared" si="5"/>
        <v>150</v>
      </c>
      <c r="AJ145" s="238">
        <v>174</v>
      </c>
      <c r="AK145" s="212">
        <f t="shared" si="6"/>
        <v>1.9333333333333333</v>
      </c>
      <c r="AL145" s="110" t="s">
        <v>194</v>
      </c>
    </row>
    <row r="146" spans="1:38" ht="15" customHeight="1" x14ac:dyDescent="0.2">
      <c r="A146" s="231">
        <v>134</v>
      </c>
      <c r="B146" s="81" t="s">
        <v>270</v>
      </c>
      <c r="C146" s="34" t="s">
        <v>271</v>
      </c>
      <c r="D146" s="145">
        <v>90</v>
      </c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>
        <v>60</v>
      </c>
      <c r="V146" s="146"/>
      <c r="W146" s="146"/>
      <c r="X146" s="146"/>
      <c r="Y146" s="146"/>
      <c r="Z146" s="146"/>
      <c r="AA146" s="146"/>
      <c r="AB146" s="146"/>
      <c r="AC146" s="146"/>
      <c r="AD146" s="146"/>
      <c r="AE146" s="146"/>
      <c r="AF146" s="146"/>
      <c r="AG146" s="146"/>
      <c r="AH146" s="216"/>
      <c r="AI146" s="202">
        <f t="shared" si="5"/>
        <v>150</v>
      </c>
      <c r="AJ146" s="238">
        <v>112</v>
      </c>
      <c r="AK146" s="212">
        <f t="shared" si="6"/>
        <v>1.2444444444444445</v>
      </c>
      <c r="AL146" s="110" t="s">
        <v>194</v>
      </c>
    </row>
    <row r="147" spans="1:38" ht="15" customHeight="1" x14ac:dyDescent="0.2">
      <c r="A147" s="231">
        <v>135</v>
      </c>
      <c r="B147" s="81" t="s">
        <v>270</v>
      </c>
      <c r="C147" s="303" t="s">
        <v>471</v>
      </c>
      <c r="D147" s="145">
        <v>90</v>
      </c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46"/>
      <c r="U147" s="146">
        <v>60</v>
      </c>
      <c r="V147" s="146"/>
      <c r="W147" s="146"/>
      <c r="X147" s="146"/>
      <c r="Y147" s="146"/>
      <c r="Z147" s="146"/>
      <c r="AA147" s="146"/>
      <c r="AB147" s="146"/>
      <c r="AC147" s="146"/>
      <c r="AD147" s="146"/>
      <c r="AE147" s="146"/>
      <c r="AF147" s="146"/>
      <c r="AG147" s="146"/>
      <c r="AH147" s="216"/>
      <c r="AI147" s="202">
        <f t="shared" si="5"/>
        <v>150</v>
      </c>
      <c r="AJ147" s="238">
        <v>156</v>
      </c>
      <c r="AK147" s="212">
        <f t="shared" si="6"/>
        <v>1.7333333333333334</v>
      </c>
      <c r="AL147" s="110" t="s">
        <v>194</v>
      </c>
    </row>
    <row r="148" spans="1:38" ht="15" customHeight="1" x14ac:dyDescent="0.2">
      <c r="A148" s="231">
        <v>136</v>
      </c>
      <c r="B148" s="81" t="s">
        <v>270</v>
      </c>
      <c r="C148" s="304" t="s">
        <v>472</v>
      </c>
      <c r="D148" s="145">
        <v>90</v>
      </c>
      <c r="E148" s="146"/>
      <c r="F148" s="146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  <c r="Q148" s="146"/>
      <c r="R148" s="146"/>
      <c r="S148" s="146"/>
      <c r="T148" s="146"/>
      <c r="U148" s="146">
        <v>60</v>
      </c>
      <c r="V148" s="146"/>
      <c r="W148" s="146"/>
      <c r="X148" s="146"/>
      <c r="Y148" s="146"/>
      <c r="Z148" s="146"/>
      <c r="AA148" s="146"/>
      <c r="AB148" s="146"/>
      <c r="AC148" s="146"/>
      <c r="AD148" s="146"/>
      <c r="AE148" s="146"/>
      <c r="AF148" s="146"/>
      <c r="AG148" s="146"/>
      <c r="AH148" s="216"/>
      <c r="AI148" s="202">
        <f t="shared" si="5"/>
        <v>150</v>
      </c>
      <c r="AJ148" s="238">
        <v>64</v>
      </c>
      <c r="AK148" s="212">
        <f t="shared" si="6"/>
        <v>0.71111111111111114</v>
      </c>
      <c r="AL148" s="110" t="s">
        <v>220</v>
      </c>
    </row>
    <row r="149" spans="1:38" ht="15" customHeight="1" x14ac:dyDescent="0.2">
      <c r="A149" s="231">
        <v>137</v>
      </c>
      <c r="B149" s="81" t="s">
        <v>270</v>
      </c>
      <c r="C149" s="120" t="s">
        <v>260</v>
      </c>
      <c r="D149" s="143">
        <v>42</v>
      </c>
      <c r="E149" s="146"/>
      <c r="F149" s="144">
        <v>6</v>
      </c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  <c r="Q149" s="146"/>
      <c r="R149" s="146"/>
      <c r="S149" s="144">
        <v>36</v>
      </c>
      <c r="T149" s="146"/>
      <c r="U149" s="144">
        <v>60</v>
      </c>
      <c r="V149" s="146"/>
      <c r="W149" s="146"/>
      <c r="X149" s="146"/>
      <c r="Y149" s="146"/>
      <c r="Z149" s="146"/>
      <c r="AA149" s="146"/>
      <c r="AB149" s="146"/>
      <c r="AC149" s="146"/>
      <c r="AD149" s="146"/>
      <c r="AE149" s="142">
        <v>6</v>
      </c>
      <c r="AF149" s="146"/>
      <c r="AG149" s="146"/>
      <c r="AH149" s="216"/>
      <c r="AI149" s="202">
        <f t="shared" si="5"/>
        <v>150</v>
      </c>
      <c r="AJ149" s="238">
        <v>86</v>
      </c>
      <c r="AK149" s="212">
        <f t="shared" si="6"/>
        <v>2.0476190476190474</v>
      </c>
      <c r="AL149" s="110" t="s">
        <v>195</v>
      </c>
    </row>
    <row r="150" spans="1:38" ht="15" customHeight="1" x14ac:dyDescent="0.2">
      <c r="A150" s="231">
        <v>138</v>
      </c>
      <c r="B150" s="81" t="s">
        <v>270</v>
      </c>
      <c r="C150" s="120" t="s">
        <v>457</v>
      </c>
      <c r="D150" s="143">
        <v>48</v>
      </c>
      <c r="E150" s="146"/>
      <c r="F150" s="144"/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142">
        <v>36</v>
      </c>
      <c r="T150" s="146"/>
      <c r="U150" s="142">
        <v>48</v>
      </c>
      <c r="V150" s="146"/>
      <c r="W150" s="146"/>
      <c r="X150" s="146"/>
      <c r="Y150" s="146"/>
      <c r="Z150" s="146"/>
      <c r="AA150" s="146"/>
      <c r="AB150" s="146"/>
      <c r="AC150" s="146"/>
      <c r="AD150" s="146"/>
      <c r="AE150" s="144">
        <v>18</v>
      </c>
      <c r="AF150" s="146"/>
      <c r="AG150" s="146"/>
      <c r="AH150" s="216"/>
      <c r="AI150" s="202">
        <f t="shared" si="5"/>
        <v>150</v>
      </c>
      <c r="AJ150" s="238">
        <v>97</v>
      </c>
      <c r="AK150" s="212">
        <f t="shared" si="6"/>
        <v>2.0208333333333335</v>
      </c>
      <c r="AL150" s="110" t="s">
        <v>195</v>
      </c>
    </row>
    <row r="151" spans="1:38" ht="15" customHeight="1" x14ac:dyDescent="0.2">
      <c r="A151" s="231">
        <v>139</v>
      </c>
      <c r="B151" s="81" t="s">
        <v>270</v>
      </c>
      <c r="C151" s="120" t="s">
        <v>352</v>
      </c>
      <c r="D151" s="143">
        <v>48</v>
      </c>
      <c r="E151" s="146"/>
      <c r="F151" s="144">
        <v>6</v>
      </c>
      <c r="G151" s="146"/>
      <c r="H151" s="146"/>
      <c r="I151" s="146"/>
      <c r="J151" s="146"/>
      <c r="K151" s="146"/>
      <c r="L151" s="146"/>
      <c r="M151" s="146"/>
      <c r="N151" s="146"/>
      <c r="O151" s="146"/>
      <c r="P151" s="146"/>
      <c r="Q151" s="146"/>
      <c r="R151" s="146"/>
      <c r="S151" s="142">
        <v>48</v>
      </c>
      <c r="T151" s="146"/>
      <c r="U151" s="142">
        <v>48</v>
      </c>
      <c r="V151" s="146"/>
      <c r="W151" s="146"/>
      <c r="X151" s="146"/>
      <c r="Y151" s="146"/>
      <c r="Z151" s="146"/>
      <c r="AA151" s="146"/>
      <c r="AB151" s="146"/>
      <c r="AC151" s="146"/>
      <c r="AD151" s="146"/>
      <c r="AE151" s="142"/>
      <c r="AF151" s="146"/>
      <c r="AG151" s="146"/>
      <c r="AH151" s="216"/>
      <c r="AI151" s="202">
        <f t="shared" si="5"/>
        <v>150</v>
      </c>
      <c r="AJ151" s="238">
        <v>103</v>
      </c>
      <c r="AK151" s="212">
        <f t="shared" si="6"/>
        <v>2.1458333333333335</v>
      </c>
      <c r="AL151" s="110" t="s">
        <v>195</v>
      </c>
    </row>
    <row r="152" spans="1:38" ht="15" customHeight="1" x14ac:dyDescent="0.2">
      <c r="A152" s="231">
        <v>140</v>
      </c>
      <c r="B152" s="81" t="s">
        <v>270</v>
      </c>
      <c r="C152" s="120" t="s">
        <v>455</v>
      </c>
      <c r="D152" s="143">
        <v>42</v>
      </c>
      <c r="E152" s="146"/>
      <c r="F152" s="144">
        <v>6</v>
      </c>
      <c r="G152" s="146"/>
      <c r="H152" s="146"/>
      <c r="I152" s="146"/>
      <c r="J152" s="146"/>
      <c r="K152" s="146"/>
      <c r="L152" s="146"/>
      <c r="M152" s="146"/>
      <c r="N152" s="146"/>
      <c r="O152" s="146"/>
      <c r="P152" s="146"/>
      <c r="Q152" s="146"/>
      <c r="R152" s="146"/>
      <c r="S152" s="144">
        <v>24</v>
      </c>
      <c r="T152" s="146"/>
      <c r="U152" s="144">
        <v>72</v>
      </c>
      <c r="V152" s="146"/>
      <c r="W152" s="146"/>
      <c r="X152" s="146"/>
      <c r="Y152" s="146"/>
      <c r="Z152" s="146"/>
      <c r="AA152" s="146"/>
      <c r="AB152" s="146"/>
      <c r="AC152" s="146"/>
      <c r="AD152" s="146"/>
      <c r="AE152" s="142">
        <v>6</v>
      </c>
      <c r="AF152" s="146"/>
      <c r="AG152" s="146"/>
      <c r="AH152" s="216"/>
      <c r="AI152" s="202">
        <f t="shared" si="5"/>
        <v>150</v>
      </c>
      <c r="AJ152" s="238">
        <v>75</v>
      </c>
      <c r="AK152" s="212">
        <f t="shared" si="6"/>
        <v>1.7857142857142858</v>
      </c>
      <c r="AL152" s="110" t="s">
        <v>195</v>
      </c>
    </row>
    <row r="153" spans="1:38" ht="15" customHeight="1" x14ac:dyDescent="0.2">
      <c r="A153" s="231">
        <v>141</v>
      </c>
      <c r="B153" s="81" t="s">
        <v>270</v>
      </c>
      <c r="C153" s="120" t="s">
        <v>255</v>
      </c>
      <c r="D153" s="223">
        <v>48</v>
      </c>
      <c r="E153" s="146"/>
      <c r="F153" s="142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  <c r="Q153" s="146"/>
      <c r="R153" s="146"/>
      <c r="S153" s="142">
        <v>72</v>
      </c>
      <c r="T153" s="146"/>
      <c r="U153" s="142">
        <v>24</v>
      </c>
      <c r="V153" s="146"/>
      <c r="W153" s="146"/>
      <c r="X153" s="146"/>
      <c r="Y153" s="146"/>
      <c r="Z153" s="146"/>
      <c r="AA153" s="146"/>
      <c r="AB153" s="146"/>
      <c r="AC153" s="146"/>
      <c r="AD153" s="146"/>
      <c r="AE153" s="142">
        <v>6</v>
      </c>
      <c r="AF153" s="146"/>
      <c r="AG153" s="146"/>
      <c r="AH153" s="216"/>
      <c r="AI153" s="202">
        <f t="shared" si="5"/>
        <v>150</v>
      </c>
      <c r="AJ153" s="238">
        <v>48</v>
      </c>
      <c r="AK153" s="212">
        <f t="shared" si="6"/>
        <v>1</v>
      </c>
      <c r="AL153" s="110" t="s">
        <v>195</v>
      </c>
    </row>
    <row r="154" spans="1:38" ht="15" customHeight="1" x14ac:dyDescent="0.2">
      <c r="A154" s="231">
        <v>142</v>
      </c>
      <c r="B154" s="81" t="s">
        <v>270</v>
      </c>
      <c r="C154" s="34" t="s">
        <v>488</v>
      </c>
      <c r="D154" s="223">
        <v>72</v>
      </c>
      <c r="E154" s="146"/>
      <c r="F154" s="142"/>
      <c r="G154" s="146"/>
      <c r="H154" s="146"/>
      <c r="I154" s="146"/>
      <c r="J154" s="146">
        <v>12</v>
      </c>
      <c r="K154" s="146"/>
      <c r="L154" s="146"/>
      <c r="M154" s="146"/>
      <c r="N154" s="146"/>
      <c r="O154" s="146"/>
      <c r="P154" s="146"/>
      <c r="Q154" s="146"/>
      <c r="R154" s="146"/>
      <c r="S154" s="142">
        <v>36</v>
      </c>
      <c r="T154" s="146"/>
      <c r="U154" s="142">
        <v>24</v>
      </c>
      <c r="V154" s="146"/>
      <c r="W154" s="146"/>
      <c r="X154" s="146"/>
      <c r="Y154" s="146"/>
      <c r="Z154" s="146"/>
      <c r="AA154" s="146"/>
      <c r="AB154" s="146"/>
      <c r="AC154" s="146"/>
      <c r="AD154" s="146"/>
      <c r="AE154" s="142">
        <v>6</v>
      </c>
      <c r="AF154" s="146"/>
      <c r="AG154" s="146"/>
      <c r="AH154" s="216"/>
      <c r="AI154" s="202">
        <f t="shared" si="5"/>
        <v>150</v>
      </c>
      <c r="AJ154" s="238">
        <v>222</v>
      </c>
      <c r="AK154" s="212">
        <f t="shared" si="6"/>
        <v>3.0833333333333335</v>
      </c>
      <c r="AL154" s="110" t="s">
        <v>195</v>
      </c>
    </row>
    <row r="155" spans="1:38" ht="15" customHeight="1" x14ac:dyDescent="0.2">
      <c r="A155" s="231">
        <v>143</v>
      </c>
      <c r="B155" s="81" t="s">
        <v>270</v>
      </c>
      <c r="C155" s="189" t="s">
        <v>473</v>
      </c>
      <c r="D155" s="143">
        <v>12</v>
      </c>
      <c r="E155" s="146"/>
      <c r="F155" s="144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4">
        <v>60</v>
      </c>
      <c r="T155" s="146"/>
      <c r="U155" s="144">
        <v>72</v>
      </c>
      <c r="V155" s="146"/>
      <c r="W155" s="146"/>
      <c r="X155" s="146"/>
      <c r="Y155" s="146"/>
      <c r="Z155" s="146"/>
      <c r="AA155" s="146"/>
      <c r="AB155" s="146"/>
      <c r="AC155" s="146"/>
      <c r="AD155" s="146"/>
      <c r="AE155" s="142">
        <v>6</v>
      </c>
      <c r="AF155" s="146"/>
      <c r="AG155" s="146"/>
      <c r="AH155" s="216"/>
      <c r="AI155" s="202">
        <f t="shared" si="5"/>
        <v>150</v>
      </c>
      <c r="AJ155" s="238">
        <v>86</v>
      </c>
      <c r="AK155" s="212">
        <f t="shared" si="6"/>
        <v>7.166666666666667</v>
      </c>
      <c r="AL155" s="110" t="s">
        <v>195</v>
      </c>
    </row>
    <row r="156" spans="1:38" ht="15" customHeight="1" x14ac:dyDescent="0.2">
      <c r="A156" s="231">
        <v>144</v>
      </c>
      <c r="B156" s="81" t="s">
        <v>270</v>
      </c>
      <c r="C156" s="120" t="s">
        <v>261</v>
      </c>
      <c r="D156" s="143">
        <v>60</v>
      </c>
      <c r="E156" s="146"/>
      <c r="F156" s="144">
        <v>6</v>
      </c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146"/>
      <c r="S156" s="144">
        <v>48</v>
      </c>
      <c r="T156" s="146"/>
      <c r="U156" s="144">
        <v>36</v>
      </c>
      <c r="V156" s="146"/>
      <c r="W156" s="146"/>
      <c r="X156" s="146"/>
      <c r="Y156" s="146"/>
      <c r="Z156" s="146"/>
      <c r="AA156" s="146"/>
      <c r="AB156" s="146"/>
      <c r="AC156" s="146"/>
      <c r="AD156" s="146"/>
      <c r="AE156" s="146"/>
      <c r="AF156" s="146"/>
      <c r="AG156" s="146"/>
      <c r="AH156" s="216"/>
      <c r="AI156" s="202">
        <f t="shared" si="5"/>
        <v>150</v>
      </c>
      <c r="AJ156" s="238">
        <v>157</v>
      </c>
      <c r="AK156" s="212">
        <f t="shared" si="6"/>
        <v>2.6166666666666667</v>
      </c>
      <c r="AL156" s="110" t="s">
        <v>195</v>
      </c>
    </row>
    <row r="157" spans="1:38" ht="15" customHeight="1" x14ac:dyDescent="0.2">
      <c r="A157" s="231">
        <v>145</v>
      </c>
      <c r="B157" s="81" t="s">
        <v>270</v>
      </c>
      <c r="C157" s="189" t="s">
        <v>474</v>
      </c>
      <c r="D157" s="223">
        <v>150</v>
      </c>
      <c r="E157" s="146"/>
      <c r="F157" s="144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6"/>
      <c r="T157" s="146"/>
      <c r="U157" s="144"/>
      <c r="V157" s="146"/>
      <c r="W157" s="146"/>
      <c r="X157" s="146"/>
      <c r="Y157" s="146"/>
      <c r="Z157" s="146"/>
      <c r="AA157" s="146"/>
      <c r="AB157" s="146"/>
      <c r="AC157" s="146"/>
      <c r="AD157" s="146"/>
      <c r="AE157" s="146"/>
      <c r="AF157" s="146"/>
      <c r="AG157" s="146"/>
      <c r="AH157" s="216"/>
      <c r="AI157" s="202">
        <f t="shared" si="5"/>
        <v>150</v>
      </c>
      <c r="AJ157" s="238">
        <v>164</v>
      </c>
      <c r="AK157" s="212">
        <f t="shared" si="6"/>
        <v>1.0933333333333333</v>
      </c>
      <c r="AL157" s="110" t="s">
        <v>197</v>
      </c>
    </row>
    <row r="158" spans="1:38" ht="15" customHeight="1" x14ac:dyDescent="0.2">
      <c r="A158" s="231">
        <v>146</v>
      </c>
      <c r="B158" s="81" t="s">
        <v>270</v>
      </c>
      <c r="C158" s="305" t="s">
        <v>458</v>
      </c>
      <c r="D158" s="143">
        <v>114</v>
      </c>
      <c r="E158" s="146"/>
      <c r="F158" s="144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  <c r="Q158" s="146"/>
      <c r="R158" s="146"/>
      <c r="S158" s="146"/>
      <c r="T158" s="146"/>
      <c r="U158" s="144">
        <v>36</v>
      </c>
      <c r="V158" s="146"/>
      <c r="W158" s="146"/>
      <c r="X158" s="146"/>
      <c r="Y158" s="146"/>
      <c r="Z158" s="146"/>
      <c r="AA158" s="146"/>
      <c r="AB158" s="146"/>
      <c r="AC158" s="146"/>
      <c r="AD158" s="146"/>
      <c r="AE158" s="146"/>
      <c r="AF158" s="146"/>
      <c r="AG158" s="146"/>
      <c r="AH158" s="216"/>
      <c r="AI158" s="202">
        <f t="shared" si="5"/>
        <v>150</v>
      </c>
      <c r="AJ158" s="238">
        <v>233</v>
      </c>
      <c r="AK158" s="212">
        <f t="shared" si="6"/>
        <v>2.0438596491228069</v>
      </c>
      <c r="AL158" s="110" t="s">
        <v>196</v>
      </c>
    </row>
    <row r="159" spans="1:38" ht="15" customHeight="1" x14ac:dyDescent="0.2">
      <c r="A159" s="231">
        <v>147</v>
      </c>
      <c r="B159" s="219" t="s">
        <v>270</v>
      </c>
      <c r="C159" s="38" t="s">
        <v>222</v>
      </c>
      <c r="D159" s="147">
        <v>54</v>
      </c>
      <c r="E159" s="146"/>
      <c r="F159" s="146"/>
      <c r="G159" s="146"/>
      <c r="H159" s="146"/>
      <c r="I159" s="146"/>
      <c r="J159" s="146"/>
      <c r="K159" s="146"/>
      <c r="L159" s="146"/>
      <c r="M159" s="146"/>
      <c r="N159" s="146"/>
      <c r="O159" s="146"/>
      <c r="P159" s="146"/>
      <c r="Q159" s="146"/>
      <c r="R159" s="146"/>
      <c r="S159" s="144">
        <v>10</v>
      </c>
      <c r="T159" s="144"/>
      <c r="U159" s="144">
        <v>20</v>
      </c>
      <c r="V159" s="144"/>
      <c r="W159" s="144">
        <v>42</v>
      </c>
      <c r="X159" s="144">
        <v>24</v>
      </c>
      <c r="Y159" s="146"/>
      <c r="Z159" s="146"/>
      <c r="AA159" s="146"/>
      <c r="AB159" s="146"/>
      <c r="AC159" s="146"/>
      <c r="AD159" s="146"/>
      <c r="AE159" s="146"/>
      <c r="AF159" s="146"/>
      <c r="AG159" s="146"/>
      <c r="AH159" s="216"/>
      <c r="AI159" s="202">
        <f t="shared" si="5"/>
        <v>150</v>
      </c>
      <c r="AJ159" s="238">
        <v>133</v>
      </c>
      <c r="AK159" s="212">
        <f t="shared" si="6"/>
        <v>2.4629629629629628</v>
      </c>
      <c r="AL159" s="110" t="s">
        <v>198</v>
      </c>
    </row>
    <row r="160" spans="1:38" ht="15" customHeight="1" x14ac:dyDescent="0.2">
      <c r="A160" s="231">
        <v>148</v>
      </c>
      <c r="B160" s="81" t="s">
        <v>270</v>
      </c>
      <c r="C160" s="34" t="s">
        <v>356</v>
      </c>
      <c r="D160" s="147">
        <v>45</v>
      </c>
      <c r="E160" s="146"/>
      <c r="F160" s="146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  <c r="Q160" s="146"/>
      <c r="R160" s="146"/>
      <c r="S160" s="144">
        <v>10</v>
      </c>
      <c r="T160" s="144"/>
      <c r="U160" s="144">
        <v>30</v>
      </c>
      <c r="V160" s="144"/>
      <c r="W160" s="144">
        <v>46</v>
      </c>
      <c r="X160" s="144">
        <v>19</v>
      </c>
      <c r="Y160" s="146"/>
      <c r="Z160" s="146"/>
      <c r="AA160" s="146"/>
      <c r="AB160" s="146"/>
      <c r="AC160" s="146"/>
      <c r="AD160" s="146"/>
      <c r="AE160" s="146"/>
      <c r="AF160" s="146"/>
      <c r="AG160" s="146"/>
      <c r="AH160" s="216"/>
      <c r="AI160" s="202">
        <f t="shared" si="5"/>
        <v>150</v>
      </c>
      <c r="AJ160" s="238">
        <v>54</v>
      </c>
      <c r="AK160" s="212">
        <f t="shared" si="6"/>
        <v>1.2</v>
      </c>
      <c r="AL160" s="110" t="s">
        <v>198</v>
      </c>
    </row>
    <row r="161" spans="1:38" ht="15" customHeight="1" x14ac:dyDescent="0.2">
      <c r="A161" s="231">
        <v>149</v>
      </c>
      <c r="B161" s="81" t="s">
        <v>270</v>
      </c>
      <c r="C161" s="34" t="s">
        <v>357</v>
      </c>
      <c r="D161" s="147">
        <v>45</v>
      </c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  <c r="R161" s="146"/>
      <c r="S161" s="144">
        <v>10</v>
      </c>
      <c r="T161" s="144"/>
      <c r="U161" s="144">
        <v>30</v>
      </c>
      <c r="V161" s="144"/>
      <c r="W161" s="144">
        <v>46</v>
      </c>
      <c r="X161" s="144">
        <v>19</v>
      </c>
      <c r="Y161" s="146"/>
      <c r="Z161" s="146"/>
      <c r="AA161" s="146"/>
      <c r="AB161" s="146"/>
      <c r="AC161" s="146"/>
      <c r="AD161" s="146"/>
      <c r="AE161" s="146"/>
      <c r="AF161" s="146"/>
      <c r="AG161" s="146"/>
      <c r="AH161" s="216"/>
      <c r="AI161" s="202">
        <f t="shared" si="5"/>
        <v>150</v>
      </c>
      <c r="AJ161" s="238">
        <v>25</v>
      </c>
      <c r="AK161" s="212">
        <f t="shared" si="6"/>
        <v>0.55555555555555558</v>
      </c>
      <c r="AL161" s="110" t="s">
        <v>198</v>
      </c>
    </row>
    <row r="162" spans="1:38" ht="15" customHeight="1" x14ac:dyDescent="0.2">
      <c r="A162" s="231">
        <v>150</v>
      </c>
      <c r="B162" s="81" t="s">
        <v>270</v>
      </c>
      <c r="C162" s="34" t="s">
        <v>358</v>
      </c>
      <c r="D162" s="147">
        <v>45</v>
      </c>
      <c r="E162" s="146"/>
      <c r="F162" s="146"/>
      <c r="G162" s="146"/>
      <c r="H162" s="146"/>
      <c r="I162" s="146"/>
      <c r="J162" s="146"/>
      <c r="K162" s="146"/>
      <c r="L162" s="146"/>
      <c r="M162" s="146"/>
      <c r="N162" s="146"/>
      <c r="O162" s="146"/>
      <c r="P162" s="146"/>
      <c r="Q162" s="146"/>
      <c r="R162" s="146"/>
      <c r="S162" s="144">
        <v>15</v>
      </c>
      <c r="T162" s="144"/>
      <c r="U162" s="144">
        <v>25</v>
      </c>
      <c r="V162" s="144"/>
      <c r="W162" s="144">
        <v>40</v>
      </c>
      <c r="X162" s="144">
        <v>25</v>
      </c>
      <c r="Y162" s="146"/>
      <c r="Z162" s="146"/>
      <c r="AA162" s="146"/>
      <c r="AB162" s="146"/>
      <c r="AC162" s="146"/>
      <c r="AD162" s="146"/>
      <c r="AE162" s="146"/>
      <c r="AF162" s="146"/>
      <c r="AG162" s="146"/>
      <c r="AH162" s="216"/>
      <c r="AI162" s="202">
        <f t="shared" si="5"/>
        <v>150</v>
      </c>
      <c r="AJ162" s="238">
        <v>114</v>
      </c>
      <c r="AK162" s="212">
        <f t="shared" si="6"/>
        <v>2.5333333333333332</v>
      </c>
      <c r="AL162" s="110" t="s">
        <v>198</v>
      </c>
    </row>
    <row r="163" spans="1:38" ht="15" customHeight="1" x14ac:dyDescent="0.2">
      <c r="A163" s="231">
        <v>151</v>
      </c>
      <c r="B163" s="81" t="s">
        <v>270</v>
      </c>
      <c r="C163" s="34" t="s">
        <v>489</v>
      </c>
      <c r="D163" s="147">
        <v>90</v>
      </c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146"/>
      <c r="S163" s="148"/>
      <c r="T163" s="148"/>
      <c r="U163" s="148"/>
      <c r="V163" s="148"/>
      <c r="W163" s="148">
        <v>60</v>
      </c>
      <c r="X163" s="148"/>
      <c r="Y163" s="146"/>
      <c r="Z163" s="146"/>
      <c r="AA163" s="146"/>
      <c r="AB163" s="146"/>
      <c r="AC163" s="146"/>
      <c r="AD163" s="146"/>
      <c r="AE163" s="146"/>
      <c r="AF163" s="146"/>
      <c r="AG163" s="146"/>
      <c r="AH163" s="216"/>
      <c r="AI163" s="202">
        <f t="shared" si="5"/>
        <v>150</v>
      </c>
      <c r="AJ163" s="238">
        <v>165</v>
      </c>
      <c r="AK163" s="212">
        <f t="shared" si="6"/>
        <v>1.8333333333333333</v>
      </c>
      <c r="AL163" s="110" t="s">
        <v>223</v>
      </c>
    </row>
    <row r="164" spans="1:38" ht="15" customHeight="1" x14ac:dyDescent="0.2">
      <c r="A164" s="231">
        <v>152</v>
      </c>
      <c r="B164" s="81" t="s">
        <v>270</v>
      </c>
      <c r="C164" s="34" t="s">
        <v>490</v>
      </c>
      <c r="D164" s="147">
        <v>90</v>
      </c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146"/>
      <c r="S164" s="148"/>
      <c r="T164" s="148"/>
      <c r="U164" s="148"/>
      <c r="V164" s="148"/>
      <c r="W164" s="148">
        <v>60</v>
      </c>
      <c r="X164" s="148"/>
      <c r="Y164" s="146"/>
      <c r="Z164" s="146"/>
      <c r="AA164" s="146"/>
      <c r="AB164" s="146"/>
      <c r="AC164" s="146"/>
      <c r="AD164" s="146"/>
      <c r="AE164" s="146"/>
      <c r="AF164" s="146"/>
      <c r="AG164" s="146"/>
      <c r="AH164" s="216"/>
      <c r="AI164" s="202">
        <f t="shared" si="5"/>
        <v>150</v>
      </c>
      <c r="AJ164" s="238">
        <v>143</v>
      </c>
      <c r="AK164" s="212">
        <f t="shared" si="6"/>
        <v>1.5888888888888888</v>
      </c>
      <c r="AL164" s="110" t="s">
        <v>224</v>
      </c>
    </row>
    <row r="165" spans="1:38" ht="15" customHeight="1" x14ac:dyDescent="0.2">
      <c r="A165" s="231">
        <v>153</v>
      </c>
      <c r="B165" s="81" t="s">
        <v>270</v>
      </c>
      <c r="C165" s="34" t="s">
        <v>491</v>
      </c>
      <c r="D165" s="147">
        <v>90</v>
      </c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48"/>
      <c r="T165" s="148"/>
      <c r="U165" s="148"/>
      <c r="V165" s="148"/>
      <c r="W165" s="148">
        <v>60</v>
      </c>
      <c r="X165" s="148"/>
      <c r="Y165" s="146"/>
      <c r="Z165" s="146"/>
      <c r="AA165" s="146"/>
      <c r="AB165" s="146"/>
      <c r="AC165" s="146"/>
      <c r="AD165" s="146"/>
      <c r="AE165" s="146"/>
      <c r="AF165" s="146"/>
      <c r="AG165" s="146"/>
      <c r="AH165" s="216"/>
      <c r="AI165" s="202">
        <f t="shared" si="5"/>
        <v>150</v>
      </c>
      <c r="AJ165" s="238">
        <v>100</v>
      </c>
      <c r="AK165" s="212">
        <f t="shared" si="6"/>
        <v>1.1111111111111112</v>
      </c>
      <c r="AL165" s="110" t="s">
        <v>225</v>
      </c>
    </row>
    <row r="166" spans="1:38" ht="15" customHeight="1" x14ac:dyDescent="0.2">
      <c r="A166" s="231">
        <v>154</v>
      </c>
      <c r="B166" s="81" t="s">
        <v>270</v>
      </c>
      <c r="C166" s="34" t="s">
        <v>446</v>
      </c>
      <c r="D166" s="145">
        <v>40</v>
      </c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>
        <v>60</v>
      </c>
      <c r="V166" s="146"/>
      <c r="W166" s="146">
        <v>50</v>
      </c>
      <c r="X166" s="146"/>
      <c r="Y166" s="146"/>
      <c r="Z166" s="146"/>
      <c r="AA166" s="146"/>
      <c r="AB166" s="146"/>
      <c r="AC166" s="146"/>
      <c r="AD166" s="146"/>
      <c r="AE166" s="146"/>
      <c r="AF166" s="146"/>
      <c r="AG166" s="146"/>
      <c r="AH166" s="216"/>
      <c r="AI166" s="202">
        <f t="shared" si="5"/>
        <v>150</v>
      </c>
      <c r="AJ166" s="238">
        <v>56</v>
      </c>
      <c r="AK166" s="212">
        <f t="shared" si="6"/>
        <v>1.4</v>
      </c>
      <c r="AL166" s="110" t="s">
        <v>202</v>
      </c>
    </row>
    <row r="167" spans="1:38" ht="15" customHeight="1" x14ac:dyDescent="0.2">
      <c r="A167" s="231">
        <v>155</v>
      </c>
      <c r="B167" s="81" t="s">
        <v>270</v>
      </c>
      <c r="C167" s="34" t="s">
        <v>363</v>
      </c>
      <c r="D167" s="145">
        <v>60</v>
      </c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>
        <v>40</v>
      </c>
      <c r="V167" s="146"/>
      <c r="W167" s="146">
        <v>50</v>
      </c>
      <c r="X167" s="146"/>
      <c r="Y167" s="146"/>
      <c r="Z167" s="146"/>
      <c r="AA167" s="146"/>
      <c r="AB167" s="146"/>
      <c r="AC167" s="146"/>
      <c r="AD167" s="146"/>
      <c r="AE167" s="146"/>
      <c r="AF167" s="146"/>
      <c r="AG167" s="146"/>
      <c r="AH167" s="216"/>
      <c r="AI167" s="202">
        <f t="shared" si="5"/>
        <v>150</v>
      </c>
      <c r="AJ167" s="238">
        <v>122</v>
      </c>
      <c r="AK167" s="212">
        <f t="shared" si="6"/>
        <v>2.0333333333333332</v>
      </c>
      <c r="AL167" s="110" t="s">
        <v>202</v>
      </c>
    </row>
    <row r="168" spans="1:38" ht="15" customHeight="1" x14ac:dyDescent="0.2">
      <c r="A168" s="231">
        <v>156</v>
      </c>
      <c r="B168" s="81" t="s">
        <v>270</v>
      </c>
      <c r="C168" s="34" t="s">
        <v>492</v>
      </c>
      <c r="D168" s="145">
        <v>50</v>
      </c>
      <c r="E168" s="146"/>
      <c r="F168" s="146"/>
      <c r="G168" s="146"/>
      <c r="H168" s="146"/>
      <c r="I168" s="146"/>
      <c r="J168" s="146"/>
      <c r="K168" s="146"/>
      <c r="L168" s="146"/>
      <c r="M168" s="146"/>
      <c r="N168" s="146"/>
      <c r="O168" s="146"/>
      <c r="P168" s="146"/>
      <c r="Q168" s="146"/>
      <c r="R168" s="146"/>
      <c r="S168" s="146"/>
      <c r="T168" s="146"/>
      <c r="U168" s="146">
        <v>50</v>
      </c>
      <c r="V168" s="146"/>
      <c r="W168" s="146">
        <v>50</v>
      </c>
      <c r="X168" s="146"/>
      <c r="Y168" s="146"/>
      <c r="Z168" s="146"/>
      <c r="AA168" s="146"/>
      <c r="AB168" s="146"/>
      <c r="AC168" s="146"/>
      <c r="AD168" s="146"/>
      <c r="AE168" s="146"/>
      <c r="AF168" s="146"/>
      <c r="AG168" s="146"/>
      <c r="AH168" s="216"/>
      <c r="AI168" s="202">
        <f t="shared" si="5"/>
        <v>150</v>
      </c>
      <c r="AJ168" s="238">
        <v>234</v>
      </c>
      <c r="AK168" s="212">
        <f t="shared" si="6"/>
        <v>4.68</v>
      </c>
      <c r="AL168" s="110" t="s">
        <v>202</v>
      </c>
    </row>
    <row r="169" spans="1:38" ht="15" customHeight="1" x14ac:dyDescent="0.2">
      <c r="A169" s="231">
        <v>157</v>
      </c>
      <c r="B169" s="81" t="s">
        <v>270</v>
      </c>
      <c r="C169" s="315" t="s">
        <v>366</v>
      </c>
      <c r="D169" s="145">
        <v>42</v>
      </c>
      <c r="E169" s="146"/>
      <c r="F169" s="146"/>
      <c r="G169" s="146"/>
      <c r="H169" s="146"/>
      <c r="I169" s="146"/>
      <c r="J169" s="146"/>
      <c r="K169" s="146"/>
      <c r="L169" s="146"/>
      <c r="M169" s="146"/>
      <c r="N169" s="146"/>
      <c r="O169" s="146"/>
      <c r="P169" s="146"/>
      <c r="Q169" s="146"/>
      <c r="R169" s="146"/>
      <c r="S169" s="146"/>
      <c r="T169" s="146"/>
      <c r="U169" s="273">
        <v>30</v>
      </c>
      <c r="V169" s="307"/>
      <c r="W169" s="275">
        <v>36</v>
      </c>
      <c r="X169" s="326">
        <v>24</v>
      </c>
      <c r="Y169" s="146"/>
      <c r="Z169" s="146"/>
      <c r="AA169" s="146"/>
      <c r="AB169" s="146"/>
      <c r="AC169" s="146"/>
      <c r="AD169" s="146"/>
      <c r="AE169" s="275">
        <v>6</v>
      </c>
      <c r="AF169" s="275"/>
      <c r="AG169" s="308"/>
      <c r="AH169" s="327">
        <v>12</v>
      </c>
      <c r="AI169" s="202">
        <f t="shared" si="5"/>
        <v>150</v>
      </c>
      <c r="AJ169" s="238">
        <v>151</v>
      </c>
      <c r="AK169" s="212">
        <f t="shared" si="6"/>
        <v>3.5952380952380953</v>
      </c>
      <c r="AL169" s="110" t="s">
        <v>203</v>
      </c>
    </row>
    <row r="170" spans="1:38" ht="15" customHeight="1" x14ac:dyDescent="0.2">
      <c r="A170" s="231">
        <v>158</v>
      </c>
      <c r="B170" s="81" t="s">
        <v>270</v>
      </c>
      <c r="C170" s="315" t="s">
        <v>365</v>
      </c>
      <c r="D170" s="145">
        <v>36</v>
      </c>
      <c r="E170" s="146"/>
      <c r="F170" s="146"/>
      <c r="G170" s="146"/>
      <c r="H170" s="146"/>
      <c r="I170" s="146"/>
      <c r="J170" s="146"/>
      <c r="K170" s="146"/>
      <c r="L170" s="146"/>
      <c r="M170" s="146"/>
      <c r="N170" s="146"/>
      <c r="O170" s="146"/>
      <c r="P170" s="146"/>
      <c r="Q170" s="146"/>
      <c r="R170" s="146"/>
      <c r="S170" s="146"/>
      <c r="T170" s="146"/>
      <c r="U170" s="273">
        <v>24</v>
      </c>
      <c r="V170" s="276"/>
      <c r="W170" s="275">
        <v>36</v>
      </c>
      <c r="X170" s="325">
        <v>24</v>
      </c>
      <c r="Y170" s="146"/>
      <c r="Z170" s="146"/>
      <c r="AA170" s="146"/>
      <c r="AB170" s="146"/>
      <c r="AC170" s="146"/>
      <c r="AD170" s="146"/>
      <c r="AE170" s="276">
        <v>18</v>
      </c>
      <c r="AF170" s="276"/>
      <c r="AG170" s="276"/>
      <c r="AH170" s="327">
        <v>12</v>
      </c>
      <c r="AI170" s="202">
        <f t="shared" si="5"/>
        <v>150</v>
      </c>
      <c r="AJ170" s="238">
        <v>89</v>
      </c>
      <c r="AK170" s="212">
        <f t="shared" si="6"/>
        <v>2.4722222222222223</v>
      </c>
      <c r="AL170" s="110" t="s">
        <v>203</v>
      </c>
    </row>
    <row r="171" spans="1:38" ht="15" customHeight="1" x14ac:dyDescent="0.2">
      <c r="A171" s="231">
        <v>159</v>
      </c>
      <c r="B171" s="81" t="s">
        <v>270</v>
      </c>
      <c r="C171" s="315" t="s">
        <v>226</v>
      </c>
      <c r="D171" s="145">
        <v>54</v>
      </c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274">
        <v>30</v>
      </c>
      <c r="V171" s="274"/>
      <c r="W171" s="274">
        <v>36</v>
      </c>
      <c r="X171" s="274"/>
      <c r="Y171" s="146"/>
      <c r="Z171" s="146"/>
      <c r="AA171" s="146"/>
      <c r="AB171" s="146"/>
      <c r="AC171" s="146"/>
      <c r="AD171" s="146"/>
      <c r="AE171" s="274">
        <v>18</v>
      </c>
      <c r="AF171" s="274"/>
      <c r="AG171" s="274"/>
      <c r="AH171" s="327">
        <v>12</v>
      </c>
      <c r="AI171" s="202">
        <f t="shared" si="5"/>
        <v>150</v>
      </c>
      <c r="AJ171" s="238">
        <v>190</v>
      </c>
      <c r="AK171" s="212">
        <f t="shared" si="6"/>
        <v>3.5185185185185186</v>
      </c>
      <c r="AL171" s="110" t="s">
        <v>203</v>
      </c>
    </row>
    <row r="172" spans="1:38" ht="15" customHeight="1" x14ac:dyDescent="0.2">
      <c r="A172" s="231">
        <v>160</v>
      </c>
      <c r="B172" s="81" t="s">
        <v>270</v>
      </c>
      <c r="C172" s="316" t="s">
        <v>459</v>
      </c>
      <c r="D172" s="145">
        <v>48</v>
      </c>
      <c r="E172" s="146"/>
      <c r="F172" s="146"/>
      <c r="G172" s="146"/>
      <c r="H172" s="146"/>
      <c r="I172" s="146"/>
      <c r="J172" s="146"/>
      <c r="K172" s="146"/>
      <c r="L172" s="146"/>
      <c r="M172" s="146"/>
      <c r="N172" s="146"/>
      <c r="O172" s="146"/>
      <c r="P172" s="146"/>
      <c r="Q172" s="146"/>
      <c r="R172" s="146"/>
      <c r="S172" s="146"/>
      <c r="T172" s="146"/>
      <c r="U172" s="274">
        <v>30</v>
      </c>
      <c r="V172" s="274"/>
      <c r="W172" s="274">
        <v>60</v>
      </c>
      <c r="X172" s="274"/>
      <c r="Y172" s="146"/>
      <c r="Z172" s="146"/>
      <c r="AA172" s="146"/>
      <c r="AB172" s="146"/>
      <c r="AC172" s="146"/>
      <c r="AD172" s="146"/>
      <c r="AE172" s="328"/>
      <c r="AF172" s="328"/>
      <c r="AG172" s="328"/>
      <c r="AH172" s="327">
        <v>12</v>
      </c>
      <c r="AI172" s="202">
        <f t="shared" si="5"/>
        <v>150</v>
      </c>
      <c r="AJ172" s="238">
        <v>135</v>
      </c>
      <c r="AK172" s="212">
        <f t="shared" si="6"/>
        <v>2.8125</v>
      </c>
      <c r="AL172" s="110" t="s">
        <v>203</v>
      </c>
    </row>
    <row r="173" spans="1:38" ht="15" customHeight="1" x14ac:dyDescent="0.2">
      <c r="A173" s="231">
        <v>161</v>
      </c>
      <c r="B173" s="81" t="s">
        <v>270</v>
      </c>
      <c r="C173" s="305" t="s">
        <v>368</v>
      </c>
      <c r="D173" s="145">
        <v>90</v>
      </c>
      <c r="E173" s="146"/>
      <c r="F173" s="146"/>
      <c r="G173" s="146"/>
      <c r="H173" s="146"/>
      <c r="I173" s="146"/>
      <c r="J173" s="146"/>
      <c r="K173" s="146"/>
      <c r="L173" s="146"/>
      <c r="M173" s="146"/>
      <c r="N173" s="146"/>
      <c r="O173" s="146"/>
      <c r="P173" s="146"/>
      <c r="Q173" s="146"/>
      <c r="R173" s="146"/>
      <c r="S173" s="146"/>
      <c r="T173" s="146"/>
      <c r="U173" s="146">
        <v>60</v>
      </c>
      <c r="V173" s="146"/>
      <c r="W173" s="146"/>
      <c r="X173" s="146"/>
      <c r="Y173" s="146"/>
      <c r="Z173" s="146"/>
      <c r="AA173" s="146"/>
      <c r="AB173" s="146"/>
      <c r="AC173" s="146"/>
      <c r="AD173" s="146"/>
      <c r="AE173" s="146"/>
      <c r="AF173" s="146"/>
      <c r="AG173" s="146"/>
      <c r="AH173" s="216"/>
      <c r="AI173" s="202">
        <f t="shared" si="5"/>
        <v>150</v>
      </c>
      <c r="AJ173" s="238">
        <v>55</v>
      </c>
      <c r="AK173" s="212">
        <f t="shared" si="6"/>
        <v>0.61111111111111116</v>
      </c>
      <c r="AL173" s="110" t="s">
        <v>238</v>
      </c>
    </row>
    <row r="174" spans="1:38" ht="15" customHeight="1" thickBot="1" x14ac:dyDescent="0.25">
      <c r="A174" s="231">
        <v>162</v>
      </c>
      <c r="B174" s="81" t="s">
        <v>270</v>
      </c>
      <c r="C174" s="305" t="s">
        <v>370</v>
      </c>
      <c r="D174" s="145">
        <v>90</v>
      </c>
      <c r="E174" s="146"/>
      <c r="F174" s="146"/>
      <c r="G174" s="146"/>
      <c r="H174" s="146"/>
      <c r="I174" s="146"/>
      <c r="J174" s="146"/>
      <c r="K174" s="146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>
        <v>60</v>
      </c>
      <c r="V174" s="146"/>
      <c r="W174" s="146"/>
      <c r="X174" s="146"/>
      <c r="Y174" s="146"/>
      <c r="Z174" s="146"/>
      <c r="AA174" s="146"/>
      <c r="AB174" s="146"/>
      <c r="AC174" s="146"/>
      <c r="AD174" s="146"/>
      <c r="AE174" s="146"/>
      <c r="AF174" s="146"/>
      <c r="AG174" s="146"/>
      <c r="AH174" s="216"/>
      <c r="AI174" s="202">
        <f t="shared" si="5"/>
        <v>150</v>
      </c>
      <c r="AJ174" s="238">
        <v>124</v>
      </c>
      <c r="AK174" s="212">
        <f t="shared" si="6"/>
        <v>1.3777777777777778</v>
      </c>
      <c r="AL174" s="110" t="s">
        <v>238</v>
      </c>
    </row>
    <row r="175" spans="1:38" ht="15.75" customHeight="1" thickBot="1" x14ac:dyDescent="0.25">
      <c r="A175" s="413" t="s">
        <v>2</v>
      </c>
      <c r="B175" s="414"/>
      <c r="C175" s="415"/>
      <c r="D175" s="190">
        <f t="shared" ref="D175:AJ175" si="7">SUM(D13:D174)</f>
        <v>4885</v>
      </c>
      <c r="E175" s="190">
        <f t="shared" si="7"/>
        <v>0</v>
      </c>
      <c r="F175" s="190">
        <f t="shared" si="7"/>
        <v>24</v>
      </c>
      <c r="G175" s="190">
        <f t="shared" si="7"/>
        <v>420</v>
      </c>
      <c r="H175" s="190">
        <f t="shared" si="7"/>
        <v>0</v>
      </c>
      <c r="I175" s="190">
        <f t="shared" si="7"/>
        <v>132</v>
      </c>
      <c r="J175" s="190">
        <f t="shared" si="7"/>
        <v>108</v>
      </c>
      <c r="K175" s="190">
        <f t="shared" si="7"/>
        <v>0</v>
      </c>
      <c r="L175" s="190">
        <f t="shared" si="7"/>
        <v>356</v>
      </c>
      <c r="M175" s="190">
        <f t="shared" si="7"/>
        <v>0</v>
      </c>
      <c r="N175" s="190">
        <f t="shared" si="7"/>
        <v>0</v>
      </c>
      <c r="O175" s="190">
        <f t="shared" si="7"/>
        <v>0</v>
      </c>
      <c r="P175" s="190">
        <f t="shared" si="7"/>
        <v>0</v>
      </c>
      <c r="Q175" s="190">
        <f t="shared" si="7"/>
        <v>0</v>
      </c>
      <c r="R175" s="190">
        <f t="shared" si="7"/>
        <v>156</v>
      </c>
      <c r="S175" s="190">
        <f t="shared" si="7"/>
        <v>1983</v>
      </c>
      <c r="T175" s="190">
        <f t="shared" si="7"/>
        <v>174</v>
      </c>
      <c r="U175" s="190">
        <f t="shared" si="7"/>
        <v>4267</v>
      </c>
      <c r="V175" s="190">
        <f t="shared" si="7"/>
        <v>0</v>
      </c>
      <c r="W175" s="190">
        <f t="shared" si="7"/>
        <v>2268</v>
      </c>
      <c r="X175" s="190">
        <f t="shared" si="7"/>
        <v>5943</v>
      </c>
      <c r="Y175" s="190">
        <f t="shared" si="7"/>
        <v>0</v>
      </c>
      <c r="Z175" s="190">
        <f t="shared" si="7"/>
        <v>0</v>
      </c>
      <c r="AA175" s="190">
        <f t="shared" si="7"/>
        <v>0</v>
      </c>
      <c r="AB175" s="190">
        <f t="shared" si="7"/>
        <v>0</v>
      </c>
      <c r="AC175" s="190">
        <f t="shared" si="7"/>
        <v>0</v>
      </c>
      <c r="AD175" s="190">
        <f t="shared" si="7"/>
        <v>0</v>
      </c>
      <c r="AE175" s="192">
        <f t="shared" si="7"/>
        <v>264</v>
      </c>
      <c r="AF175" s="192">
        <f t="shared" si="7"/>
        <v>60</v>
      </c>
      <c r="AG175" s="192">
        <f t="shared" si="7"/>
        <v>1310</v>
      </c>
      <c r="AH175" s="193">
        <f t="shared" si="7"/>
        <v>240</v>
      </c>
      <c r="AI175" s="322">
        <f t="shared" si="7"/>
        <v>23340</v>
      </c>
      <c r="AJ175" s="239">
        <f t="shared" si="7"/>
        <v>11427</v>
      </c>
      <c r="AK175" s="234">
        <f t="shared" si="4"/>
        <v>2.3392016376663256</v>
      </c>
    </row>
    <row r="176" spans="1:38" x14ac:dyDescent="0.2">
      <c r="A176" s="154"/>
      <c r="B176" s="154"/>
    </row>
    <row r="177" spans="1:34" x14ac:dyDescent="0.2">
      <c r="A177" s="154"/>
      <c r="B177" s="154"/>
      <c r="C177" s="194" t="s">
        <v>18</v>
      </c>
    </row>
    <row r="178" spans="1:34" x14ac:dyDescent="0.2">
      <c r="A178" s="154"/>
      <c r="B178" s="154"/>
    </row>
    <row r="179" spans="1:34" x14ac:dyDescent="0.2">
      <c r="A179" s="154"/>
      <c r="B179" s="154"/>
    </row>
    <row r="180" spans="1:34" x14ac:dyDescent="0.2">
      <c r="A180" s="154"/>
      <c r="B180" s="154"/>
    </row>
    <row r="181" spans="1:34" x14ac:dyDescent="0.2">
      <c r="A181" s="195"/>
      <c r="B181" s="195"/>
      <c r="C181" s="196"/>
      <c r="F181" s="197"/>
      <c r="G181" s="197"/>
      <c r="H181" s="197"/>
      <c r="I181" s="197"/>
      <c r="J181" s="197"/>
      <c r="K181" s="197"/>
      <c r="L181" s="197"/>
      <c r="M181" s="197"/>
      <c r="N181" s="197"/>
      <c r="O181" s="197"/>
      <c r="P181" s="197"/>
      <c r="Q181" s="197"/>
      <c r="R181" s="197"/>
      <c r="S181" s="197"/>
      <c r="T181" s="197"/>
      <c r="U181" s="197"/>
      <c r="V181" s="197"/>
      <c r="W181" s="197"/>
      <c r="X181" s="197"/>
      <c r="AA181" s="197"/>
      <c r="AB181" s="197"/>
      <c r="AC181" s="197"/>
      <c r="AF181" s="197"/>
      <c r="AG181" s="197"/>
      <c r="AH181" s="197"/>
    </row>
    <row r="182" spans="1:34" x14ac:dyDescent="0.2">
      <c r="A182" s="156" t="s">
        <v>5</v>
      </c>
      <c r="C182" s="188"/>
      <c r="F182" s="154" t="s">
        <v>6</v>
      </c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  <c r="V182" s="163"/>
      <c r="W182" s="163"/>
      <c r="X182" s="163"/>
      <c r="AA182" s="163"/>
      <c r="AB182" s="163"/>
      <c r="AC182" s="163"/>
      <c r="AF182" s="163"/>
      <c r="AG182" s="163"/>
      <c r="AH182" s="163"/>
    </row>
    <row r="183" spans="1:34" x14ac:dyDescent="0.2">
      <c r="A183" s="154"/>
      <c r="B183" s="154"/>
    </row>
    <row r="184" spans="1:34" x14ac:dyDescent="0.2">
      <c r="A184" s="154"/>
      <c r="B184" s="154"/>
    </row>
    <row r="185" spans="1:34" x14ac:dyDescent="0.2">
      <c r="A185" s="154"/>
      <c r="B185" s="154"/>
    </row>
    <row r="186" spans="1:34" x14ac:dyDescent="0.2">
      <c r="A186" s="195"/>
      <c r="B186" s="195"/>
      <c r="C186" s="196"/>
    </row>
    <row r="187" spans="1:34" x14ac:dyDescent="0.2">
      <c r="A187" s="156" t="s">
        <v>4</v>
      </c>
      <c r="C187" s="188"/>
    </row>
    <row r="188" spans="1:34" x14ac:dyDescent="0.2">
      <c r="A188" s="154"/>
      <c r="B188" s="154"/>
      <c r="F188" s="198" t="s">
        <v>151</v>
      </c>
    </row>
    <row r="189" spans="1:34" x14ac:dyDescent="0.2">
      <c r="A189" s="154"/>
      <c r="B189" s="154"/>
    </row>
    <row r="190" spans="1:34" x14ac:dyDescent="0.2">
      <c r="A190" s="154"/>
      <c r="B190" s="154"/>
      <c r="D190" s="156" t="s">
        <v>19</v>
      </c>
      <c r="F190" s="156" t="s">
        <v>134</v>
      </c>
      <c r="O190" s="156" t="s">
        <v>165</v>
      </c>
      <c r="Q190" s="156" t="s">
        <v>145</v>
      </c>
      <c r="Y190" s="199" t="s">
        <v>130</v>
      </c>
      <c r="Z190" s="155" t="s">
        <v>131</v>
      </c>
    </row>
    <row r="191" spans="1:34" x14ac:dyDescent="0.2">
      <c r="A191" s="154"/>
      <c r="B191" s="154"/>
      <c r="D191" s="156" t="s">
        <v>158</v>
      </c>
      <c r="F191" s="156" t="s">
        <v>180</v>
      </c>
      <c r="O191" s="156" t="s">
        <v>53</v>
      </c>
      <c r="Q191" s="156" t="s">
        <v>54</v>
      </c>
      <c r="Y191" s="156" t="s">
        <v>122</v>
      </c>
      <c r="Z191" s="156" t="s">
        <v>123</v>
      </c>
    </row>
    <row r="192" spans="1:34" x14ac:dyDescent="0.2">
      <c r="A192" s="154"/>
      <c r="B192" s="154"/>
      <c r="D192" s="156" t="s">
        <v>20</v>
      </c>
      <c r="F192" s="156" t="s">
        <v>108</v>
      </c>
      <c r="O192" s="156" t="s">
        <v>21</v>
      </c>
      <c r="Q192" s="156" t="s">
        <v>120</v>
      </c>
      <c r="Y192" s="156" t="s">
        <v>125</v>
      </c>
      <c r="Z192" s="156" t="s">
        <v>126</v>
      </c>
      <c r="AA192" s="155"/>
    </row>
    <row r="193" spans="1:27" x14ac:dyDescent="0.2">
      <c r="A193" s="154"/>
      <c r="B193" s="154"/>
      <c r="D193" s="156" t="s">
        <v>135</v>
      </c>
      <c r="F193" s="156" t="s">
        <v>136</v>
      </c>
      <c r="O193" s="156" t="s">
        <v>29</v>
      </c>
      <c r="Q193" s="156" t="s">
        <v>30</v>
      </c>
      <c r="Y193" s="156" t="s">
        <v>127</v>
      </c>
      <c r="Z193" s="156" t="s">
        <v>128</v>
      </c>
      <c r="AA193" s="155"/>
    </row>
    <row r="194" spans="1:27" x14ac:dyDescent="0.2">
      <c r="A194" s="154"/>
      <c r="B194" s="154"/>
      <c r="D194" s="156" t="s">
        <v>107</v>
      </c>
      <c r="F194" s="156" t="s">
        <v>137</v>
      </c>
      <c r="O194" s="156" t="s">
        <v>22</v>
      </c>
      <c r="Q194" s="156" t="s">
        <v>23</v>
      </c>
      <c r="Y194" s="156" t="s">
        <v>156</v>
      </c>
      <c r="Z194" s="156" t="s">
        <v>157</v>
      </c>
    </row>
    <row r="195" spans="1:27" x14ac:dyDescent="0.2">
      <c r="A195" s="154"/>
      <c r="B195" s="154"/>
      <c r="D195" s="156" t="s">
        <v>138</v>
      </c>
      <c r="F195" s="156" t="s">
        <v>139</v>
      </c>
      <c r="O195" s="156" t="s">
        <v>146</v>
      </c>
      <c r="Q195" s="156" t="s">
        <v>149</v>
      </c>
      <c r="Y195" s="156" t="s">
        <v>166</v>
      </c>
      <c r="Z195" s="156" t="s">
        <v>167</v>
      </c>
    </row>
    <row r="196" spans="1:27" x14ac:dyDescent="0.2">
      <c r="A196" s="154"/>
      <c r="B196" s="154"/>
      <c r="D196" s="156" t="s">
        <v>140</v>
      </c>
      <c r="F196" s="156" t="s">
        <v>141</v>
      </c>
      <c r="O196" s="156" t="s">
        <v>147</v>
      </c>
      <c r="Q196" s="156" t="s">
        <v>148</v>
      </c>
      <c r="Y196" s="156" t="s">
        <v>169</v>
      </c>
      <c r="Z196" s="156" t="s">
        <v>170</v>
      </c>
    </row>
    <row r="197" spans="1:27" x14ac:dyDescent="0.2">
      <c r="A197" s="154"/>
      <c r="B197" s="154"/>
      <c r="D197" s="156" t="s">
        <v>142</v>
      </c>
      <c r="F197" s="156" t="s">
        <v>143</v>
      </c>
      <c r="O197" s="156" t="s">
        <v>25</v>
      </c>
      <c r="Q197" s="156" t="s">
        <v>28</v>
      </c>
      <c r="Y197" s="156" t="s">
        <v>172</v>
      </c>
      <c r="Z197" s="156" t="s">
        <v>173</v>
      </c>
    </row>
    <row r="198" spans="1:27" x14ac:dyDescent="0.2">
      <c r="A198" s="154"/>
      <c r="B198" s="154"/>
      <c r="D198" s="156" t="s">
        <v>115</v>
      </c>
      <c r="F198" s="156" t="s">
        <v>116</v>
      </c>
      <c r="O198" s="156" t="s">
        <v>159</v>
      </c>
      <c r="Q198" s="156" t="s">
        <v>160</v>
      </c>
    </row>
    <row r="199" spans="1:27" x14ac:dyDescent="0.2">
      <c r="A199" s="154"/>
      <c r="B199" s="154"/>
      <c r="D199" s="156" t="s">
        <v>114</v>
      </c>
      <c r="F199" s="156" t="s">
        <v>144</v>
      </c>
      <c r="O199" s="156" t="s">
        <v>26</v>
      </c>
      <c r="Q199" s="156" t="s">
        <v>150</v>
      </c>
      <c r="R199" s="416"/>
      <c r="S199" s="416"/>
      <c r="T199" s="416"/>
      <c r="U199" s="416"/>
      <c r="V199" s="416"/>
    </row>
    <row r="200" spans="1:27" x14ac:dyDescent="0.2">
      <c r="A200" s="154"/>
      <c r="B200" s="154"/>
      <c r="D200" s="156" t="s">
        <v>118</v>
      </c>
      <c r="F200" s="156" t="s">
        <v>119</v>
      </c>
      <c r="O200" s="156" t="s">
        <v>24</v>
      </c>
      <c r="Q200" s="156" t="s">
        <v>27</v>
      </c>
    </row>
    <row r="201" spans="1:27" x14ac:dyDescent="0.2">
      <c r="A201" s="154"/>
      <c r="B201" s="154"/>
      <c r="D201" s="156" t="s">
        <v>182</v>
      </c>
      <c r="F201" s="156" t="s">
        <v>184</v>
      </c>
    </row>
  </sheetData>
  <autoFilter ref="A12:AL175" xr:uid="{00000000-0009-0000-0000-000006000000}"/>
  <mergeCells count="17">
    <mergeCell ref="AC62:AH62"/>
    <mergeCell ref="A5:D5"/>
    <mergeCell ref="Y5:AA5"/>
    <mergeCell ref="A6:D6"/>
    <mergeCell ref="Y6:AA6"/>
    <mergeCell ref="A7:D7"/>
    <mergeCell ref="Y7:AA7"/>
    <mergeCell ref="A9:C9"/>
    <mergeCell ref="Y9:AA9"/>
    <mergeCell ref="AC17:AH17"/>
    <mergeCell ref="AC30:AH30"/>
    <mergeCell ref="AC46:AH46"/>
    <mergeCell ref="AC68:AH68"/>
    <mergeCell ref="AC69:AH69"/>
    <mergeCell ref="A175:C175"/>
    <mergeCell ref="R199:V199"/>
    <mergeCell ref="D128:AH128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197"/>
  <sheetViews>
    <sheetView workbookViewId="0">
      <selection activeCell="B169" sqref="B169:C170"/>
    </sheetView>
  </sheetViews>
  <sheetFormatPr baseColWidth="10" defaultColWidth="11.42578125" defaultRowHeight="12.75" x14ac:dyDescent="0.2"/>
  <cols>
    <col min="1" max="1" width="5.42578125" style="156" customWidth="1"/>
    <col min="2" max="2" width="22.140625" style="156" customWidth="1"/>
    <col min="3" max="3" width="38.28515625" style="155" customWidth="1"/>
    <col min="4" max="4" width="6.7109375" style="156" customWidth="1"/>
    <col min="5" max="5" width="4.7109375" style="156" customWidth="1"/>
    <col min="6" max="6" width="6.7109375" style="156" customWidth="1"/>
    <col min="7" max="7" width="7.5703125" style="156" customWidth="1"/>
    <col min="8" max="11" width="4.7109375" style="156" customWidth="1"/>
    <col min="12" max="12" width="7.5703125" style="156" customWidth="1"/>
    <col min="13" max="17" width="4.7109375" style="156" customWidth="1"/>
    <col min="18" max="21" width="6.85546875" style="156" customWidth="1"/>
    <col min="22" max="22" width="4.7109375" style="156" customWidth="1"/>
    <col min="23" max="24" width="6.85546875" style="156" customWidth="1"/>
    <col min="25" max="30" width="4.7109375" style="156" customWidth="1"/>
    <col min="31" max="31" width="6.85546875" style="156" customWidth="1"/>
    <col min="32" max="32" width="4.7109375" style="156" customWidth="1"/>
    <col min="33" max="33" width="7.140625" style="156" customWidth="1"/>
    <col min="34" max="34" width="6.42578125" style="156" customWidth="1"/>
    <col min="35" max="35" width="9.85546875" style="156" customWidth="1"/>
    <col min="36" max="37" width="11.42578125" style="156"/>
    <col min="38" max="38" width="22.85546875" style="156" bestFit="1" customWidth="1"/>
    <col min="39" max="16384" width="11.42578125" style="156"/>
  </cols>
  <sheetData>
    <row r="1" spans="1:38" x14ac:dyDescent="0.2">
      <c r="A1" s="154"/>
      <c r="B1" s="154"/>
    </row>
    <row r="2" spans="1:38" x14ac:dyDescent="0.2">
      <c r="A2" s="157"/>
      <c r="B2" s="157"/>
      <c r="C2" s="158"/>
      <c r="E2" s="159"/>
      <c r="F2" s="159"/>
      <c r="G2" s="159"/>
      <c r="H2" s="159"/>
      <c r="I2" s="159"/>
      <c r="J2" s="157" t="s">
        <v>7</v>
      </c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8" x14ac:dyDescent="0.2">
      <c r="A3" s="154"/>
      <c r="B3" s="154"/>
    </row>
    <row r="4" spans="1:38" x14ac:dyDescent="0.2">
      <c r="A4" s="154"/>
      <c r="B4" s="154"/>
    </row>
    <row r="5" spans="1:38" x14ac:dyDescent="0.2">
      <c r="A5" s="408" t="s">
        <v>101</v>
      </c>
      <c r="B5" s="408"/>
      <c r="C5" s="408"/>
      <c r="D5" s="408"/>
      <c r="U5" s="160" t="s">
        <v>0</v>
      </c>
      <c r="V5" s="161"/>
      <c r="W5" s="161"/>
      <c r="X5" s="162"/>
      <c r="Y5" s="409" t="s">
        <v>102</v>
      </c>
      <c r="Z5" s="409"/>
      <c r="AA5" s="409"/>
      <c r="AB5" s="163"/>
      <c r="AC5" s="163"/>
      <c r="AD5" s="163"/>
      <c r="AE5" s="163"/>
      <c r="AF5" s="163"/>
      <c r="AG5" s="163"/>
    </row>
    <row r="6" spans="1:38" x14ac:dyDescent="0.2">
      <c r="A6" s="408" t="s">
        <v>100</v>
      </c>
      <c r="B6" s="408"/>
      <c r="C6" s="408"/>
      <c r="D6" s="408"/>
      <c r="U6" s="160" t="s">
        <v>1</v>
      </c>
      <c r="V6" s="161"/>
      <c r="W6" s="161"/>
      <c r="X6" s="162"/>
      <c r="Y6" s="409" t="s">
        <v>104</v>
      </c>
      <c r="Z6" s="409"/>
      <c r="AA6" s="409"/>
      <c r="AB6" s="163"/>
      <c r="AC6" s="163"/>
      <c r="AD6" s="163"/>
      <c r="AE6" s="163"/>
      <c r="AF6" s="163"/>
      <c r="AG6" s="163"/>
    </row>
    <row r="7" spans="1:38" x14ac:dyDescent="0.2">
      <c r="A7" s="408" t="s">
        <v>501</v>
      </c>
      <c r="B7" s="408"/>
      <c r="C7" s="408"/>
      <c r="D7" s="408"/>
      <c r="U7" s="160" t="s">
        <v>8</v>
      </c>
      <c r="V7" s="161"/>
      <c r="W7" s="161"/>
      <c r="X7" s="162"/>
      <c r="Y7" s="409"/>
      <c r="Z7" s="409"/>
      <c r="AA7" s="409"/>
      <c r="AB7" s="163"/>
      <c r="AC7" s="163"/>
      <c r="AD7" s="163"/>
      <c r="AE7" s="163"/>
      <c r="AF7" s="163"/>
      <c r="AG7" s="163"/>
    </row>
    <row r="8" spans="1:38" x14ac:dyDescent="0.2">
      <c r="A8" s="157"/>
      <c r="B8" s="157"/>
      <c r="U8" s="164"/>
      <c r="V8" s="164"/>
      <c r="W8" s="164"/>
      <c r="X8" s="165"/>
    </row>
    <row r="9" spans="1:38" x14ac:dyDescent="0.2">
      <c r="A9" s="410" t="s">
        <v>283</v>
      </c>
      <c r="B9" s="411"/>
      <c r="C9" s="412"/>
      <c r="U9" s="160" t="s">
        <v>3</v>
      </c>
      <c r="V9" s="161"/>
      <c r="W9" s="161"/>
      <c r="X9" s="162"/>
      <c r="Y9" s="409" t="s">
        <v>493</v>
      </c>
      <c r="Z9" s="409"/>
      <c r="AA9" s="409"/>
    </row>
    <row r="10" spans="1:38" x14ac:dyDescent="0.2">
      <c r="A10" s="154"/>
      <c r="B10" s="154"/>
    </row>
    <row r="11" spans="1:38" ht="13.5" thickBot="1" x14ac:dyDescent="0.25">
      <c r="A11" s="154"/>
      <c r="B11" s="154"/>
    </row>
    <row r="12" spans="1:38" ht="64.5" thickBot="1" x14ac:dyDescent="0.25">
      <c r="A12" s="225" t="s">
        <v>9</v>
      </c>
      <c r="B12" s="329" t="s">
        <v>236</v>
      </c>
      <c r="C12" s="226" t="s">
        <v>10</v>
      </c>
      <c r="D12" s="227" t="s">
        <v>181</v>
      </c>
      <c r="E12" s="170" t="s">
        <v>171</v>
      </c>
      <c r="F12" s="170" t="s">
        <v>179</v>
      </c>
      <c r="G12" s="170" t="s">
        <v>11</v>
      </c>
      <c r="H12" s="170" t="s">
        <v>105</v>
      </c>
      <c r="I12" s="170" t="s">
        <v>174</v>
      </c>
      <c r="J12" s="170" t="s">
        <v>109</v>
      </c>
      <c r="K12" s="170" t="s">
        <v>110</v>
      </c>
      <c r="L12" s="170" t="s">
        <v>111</v>
      </c>
      <c r="M12" s="170" t="s">
        <v>112</v>
      </c>
      <c r="N12" s="170" t="s">
        <v>113</v>
      </c>
      <c r="O12" s="170" t="s">
        <v>117</v>
      </c>
      <c r="P12" s="170" t="s">
        <v>106</v>
      </c>
      <c r="Q12" s="170" t="s">
        <v>183</v>
      </c>
      <c r="R12" s="170" t="s">
        <v>164</v>
      </c>
      <c r="S12" s="170" t="s">
        <v>55</v>
      </c>
      <c r="T12" s="170" t="s">
        <v>12</v>
      </c>
      <c r="U12" s="170" t="s">
        <v>14</v>
      </c>
      <c r="V12" s="170" t="s">
        <v>13</v>
      </c>
      <c r="W12" s="170" t="s">
        <v>132</v>
      </c>
      <c r="X12" s="170" t="s">
        <v>133</v>
      </c>
      <c r="Y12" s="170" t="s">
        <v>15</v>
      </c>
      <c r="Z12" s="170" t="s">
        <v>16</v>
      </c>
      <c r="AA12" s="170" t="s">
        <v>56</v>
      </c>
      <c r="AB12" s="171" t="s">
        <v>155</v>
      </c>
      <c r="AC12" s="171" t="s">
        <v>17</v>
      </c>
      <c r="AD12" s="171" t="s">
        <v>129</v>
      </c>
      <c r="AE12" s="170" t="s">
        <v>121</v>
      </c>
      <c r="AF12" s="170" t="s">
        <v>124</v>
      </c>
      <c r="AG12" s="172" t="s">
        <v>168</v>
      </c>
      <c r="AH12" s="172" t="s">
        <v>175</v>
      </c>
      <c r="AI12" s="240" t="s">
        <v>51</v>
      </c>
      <c r="AJ12" s="235" t="s">
        <v>38</v>
      </c>
      <c r="AK12" s="228" t="s">
        <v>52</v>
      </c>
      <c r="AL12" s="40" t="s">
        <v>215</v>
      </c>
    </row>
    <row r="13" spans="1:38" x14ac:dyDescent="0.2">
      <c r="A13" s="319">
        <v>1</v>
      </c>
      <c r="B13" s="320" t="s">
        <v>256</v>
      </c>
      <c r="C13" s="230" t="s">
        <v>59</v>
      </c>
      <c r="D13" s="335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>
        <f>1*6</f>
        <v>6</v>
      </c>
      <c r="T13" s="336"/>
      <c r="U13" s="336"/>
      <c r="V13" s="336"/>
      <c r="W13" s="336">
        <f>6*12</f>
        <v>72</v>
      </c>
      <c r="X13" s="336">
        <f>6*12</f>
        <v>72</v>
      </c>
      <c r="Y13" s="337"/>
      <c r="Z13" s="336"/>
      <c r="AA13" s="336"/>
      <c r="AB13" s="336"/>
      <c r="AC13" s="336"/>
      <c r="AD13" s="336"/>
      <c r="AE13" s="336"/>
      <c r="AF13" s="336"/>
      <c r="AG13" s="336"/>
      <c r="AH13" s="338"/>
      <c r="AI13" s="201">
        <f>SUM(D13:AH13)</f>
        <v>150</v>
      </c>
      <c r="AJ13" s="361">
        <v>0</v>
      </c>
      <c r="AK13" s="210" t="e">
        <f t="shared" ref="AK13:AK76" si="0">+AJ13/D13</f>
        <v>#DIV/0!</v>
      </c>
      <c r="AL13" s="110" t="s">
        <v>216</v>
      </c>
    </row>
    <row r="14" spans="1:38" x14ac:dyDescent="0.2">
      <c r="A14" s="319">
        <v>2</v>
      </c>
      <c r="B14" s="320" t="s">
        <v>372</v>
      </c>
      <c r="C14" s="34" t="s">
        <v>60</v>
      </c>
      <c r="D14" s="339">
        <f>1*4</f>
        <v>4</v>
      </c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>
        <f>8*4</f>
        <v>32</v>
      </c>
      <c r="T14" s="340"/>
      <c r="U14" s="340"/>
      <c r="V14" s="340"/>
      <c r="W14" s="340">
        <f>4*12</f>
        <v>48</v>
      </c>
      <c r="X14" s="340">
        <f>4*12</f>
        <v>48</v>
      </c>
      <c r="Y14" s="341"/>
      <c r="Z14" s="340"/>
      <c r="AA14" s="341"/>
      <c r="AB14" s="340"/>
      <c r="AC14" s="340"/>
      <c r="AD14" s="340"/>
      <c r="AE14" s="340"/>
      <c r="AF14" s="340"/>
      <c r="AG14" s="340">
        <f>18</f>
        <v>18</v>
      </c>
      <c r="AH14" s="342"/>
      <c r="AI14" s="201">
        <f t="shared" ref="AI14:AI77" si="1">SUM(D14:AH14)</f>
        <v>150</v>
      </c>
      <c r="AJ14" s="362">
        <v>13</v>
      </c>
      <c r="AK14" s="210">
        <f t="shared" si="0"/>
        <v>3.25</v>
      </c>
      <c r="AL14" s="110" t="s">
        <v>216</v>
      </c>
    </row>
    <row r="15" spans="1:38" x14ac:dyDescent="0.2">
      <c r="A15" s="231">
        <v>3</v>
      </c>
      <c r="B15" s="321" t="s">
        <v>373</v>
      </c>
      <c r="C15" s="34" t="s">
        <v>61</v>
      </c>
      <c r="D15" s="339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>
        <f>9*6</f>
        <v>54</v>
      </c>
      <c r="V15" s="340"/>
      <c r="W15" s="340">
        <f>1*12</f>
        <v>12</v>
      </c>
      <c r="X15" s="340">
        <f>7*12</f>
        <v>84</v>
      </c>
      <c r="Y15" s="340"/>
      <c r="Z15" s="340"/>
      <c r="AA15" s="340"/>
      <c r="AB15" s="340"/>
      <c r="AC15" s="340"/>
      <c r="AD15" s="340"/>
      <c r="AE15" s="340"/>
      <c r="AF15" s="340"/>
      <c r="AG15" s="340"/>
      <c r="AH15" s="342"/>
      <c r="AI15" s="201">
        <f t="shared" si="1"/>
        <v>150</v>
      </c>
      <c r="AJ15" s="362">
        <v>0</v>
      </c>
      <c r="AK15" s="210" t="e">
        <f t="shared" si="0"/>
        <v>#DIV/0!</v>
      </c>
      <c r="AL15" s="110" t="s">
        <v>216</v>
      </c>
    </row>
    <row r="16" spans="1:38" x14ac:dyDescent="0.2">
      <c r="A16" s="319">
        <v>4</v>
      </c>
      <c r="B16" s="321" t="s">
        <v>373</v>
      </c>
      <c r="C16" s="34" t="s">
        <v>62</v>
      </c>
      <c r="D16" s="339"/>
      <c r="E16" s="340"/>
      <c r="F16" s="340"/>
      <c r="G16" s="340"/>
      <c r="H16" s="341"/>
      <c r="I16" s="341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>
        <f>6*12</f>
        <v>72</v>
      </c>
      <c r="Y16" s="341"/>
      <c r="Z16" s="340"/>
      <c r="AA16" s="341"/>
      <c r="AB16" s="340"/>
      <c r="AC16" s="341"/>
      <c r="AD16" s="341"/>
      <c r="AE16" s="341"/>
      <c r="AF16" s="341"/>
      <c r="AG16" s="341"/>
      <c r="AH16" s="343"/>
      <c r="AI16" s="201">
        <f t="shared" si="1"/>
        <v>72</v>
      </c>
      <c r="AJ16" s="362">
        <v>0</v>
      </c>
      <c r="AK16" s="210" t="e">
        <f t="shared" si="0"/>
        <v>#DIV/0!</v>
      </c>
      <c r="AL16" s="110" t="s">
        <v>216</v>
      </c>
    </row>
    <row r="17" spans="1:38" x14ac:dyDescent="0.2">
      <c r="A17" s="319">
        <v>5</v>
      </c>
      <c r="B17" s="321" t="s">
        <v>373</v>
      </c>
      <c r="C17" s="34" t="s">
        <v>63</v>
      </c>
      <c r="D17" s="339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>
        <f>4*12</f>
        <v>48</v>
      </c>
      <c r="X17" s="340">
        <f>4*12</f>
        <v>48</v>
      </c>
      <c r="Y17" s="341"/>
      <c r="Z17" s="340"/>
      <c r="AA17" s="341"/>
      <c r="AB17" s="340"/>
      <c r="AC17" s="341"/>
      <c r="AD17" s="341"/>
      <c r="AE17" s="341">
        <f>9*6</f>
        <v>54</v>
      </c>
      <c r="AF17" s="341"/>
      <c r="AG17" s="341"/>
      <c r="AH17" s="343"/>
      <c r="AI17" s="201">
        <f t="shared" si="1"/>
        <v>150</v>
      </c>
      <c r="AJ17" s="362">
        <v>0</v>
      </c>
      <c r="AK17" s="210" t="e">
        <f t="shared" si="0"/>
        <v>#DIV/0!</v>
      </c>
      <c r="AL17" s="110" t="s">
        <v>216</v>
      </c>
    </row>
    <row r="18" spans="1:38" x14ac:dyDescent="0.2">
      <c r="A18" s="231">
        <v>6</v>
      </c>
      <c r="B18" s="321" t="s">
        <v>373</v>
      </c>
      <c r="C18" s="34" t="s">
        <v>64</v>
      </c>
      <c r="D18" s="339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>
        <f>9*6</f>
        <v>54</v>
      </c>
      <c r="V18" s="340"/>
      <c r="W18" s="340">
        <f>4*12</f>
        <v>48</v>
      </c>
      <c r="X18" s="340">
        <f>4*12</f>
        <v>48</v>
      </c>
      <c r="Y18" s="341"/>
      <c r="Z18" s="340"/>
      <c r="AA18" s="341"/>
      <c r="AB18" s="340"/>
      <c r="AC18" s="340"/>
      <c r="AD18" s="340"/>
      <c r="AE18" s="340"/>
      <c r="AF18" s="340"/>
      <c r="AG18" s="340"/>
      <c r="AH18" s="342"/>
      <c r="AI18" s="201">
        <f t="shared" si="1"/>
        <v>150</v>
      </c>
      <c r="AJ18" s="362">
        <v>0</v>
      </c>
      <c r="AK18" s="210" t="e">
        <f t="shared" si="0"/>
        <v>#DIV/0!</v>
      </c>
      <c r="AL18" s="110" t="s">
        <v>216</v>
      </c>
    </row>
    <row r="19" spans="1:38" x14ac:dyDescent="0.2">
      <c r="A19" s="319">
        <v>7</v>
      </c>
      <c r="B19" s="321" t="s">
        <v>240</v>
      </c>
      <c r="C19" s="34" t="s">
        <v>65</v>
      </c>
      <c r="D19" s="339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>
        <f>9*6</f>
        <v>54</v>
      </c>
      <c r="V19" s="340"/>
      <c r="W19" s="340">
        <f>3*12</f>
        <v>36</v>
      </c>
      <c r="X19" s="340">
        <f>5*12</f>
        <v>60</v>
      </c>
      <c r="Y19" s="341"/>
      <c r="Z19" s="340"/>
      <c r="AA19" s="341"/>
      <c r="AB19" s="341"/>
      <c r="AC19" s="341"/>
      <c r="AD19" s="341"/>
      <c r="AE19" s="341"/>
      <c r="AF19" s="341"/>
      <c r="AG19" s="341"/>
      <c r="AH19" s="343"/>
      <c r="AI19" s="201">
        <f t="shared" si="1"/>
        <v>150</v>
      </c>
      <c r="AJ19" s="362">
        <v>0</v>
      </c>
      <c r="AK19" s="210" t="e">
        <f t="shared" si="0"/>
        <v>#DIV/0!</v>
      </c>
      <c r="AL19" s="110" t="s">
        <v>216</v>
      </c>
    </row>
    <row r="20" spans="1:38" x14ac:dyDescent="0.2">
      <c r="A20" s="319">
        <v>8</v>
      </c>
      <c r="B20" s="321" t="s">
        <v>240</v>
      </c>
      <c r="C20" s="34" t="s">
        <v>66</v>
      </c>
      <c r="D20" s="339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>
        <f>9*6</f>
        <v>54</v>
      </c>
      <c r="V20" s="340"/>
      <c r="W20" s="340">
        <f>3*12</f>
        <v>36</v>
      </c>
      <c r="X20" s="340">
        <f>5*12</f>
        <v>60</v>
      </c>
      <c r="Y20" s="341"/>
      <c r="Z20" s="340"/>
      <c r="AA20" s="341"/>
      <c r="AB20" s="340"/>
      <c r="AC20" s="340"/>
      <c r="AD20" s="340"/>
      <c r="AE20" s="340"/>
      <c r="AF20" s="340"/>
      <c r="AG20" s="340"/>
      <c r="AH20" s="342"/>
      <c r="AI20" s="201">
        <f t="shared" si="1"/>
        <v>150</v>
      </c>
      <c r="AJ20" s="362">
        <v>0</v>
      </c>
      <c r="AK20" s="210" t="e">
        <f t="shared" si="0"/>
        <v>#DIV/0!</v>
      </c>
      <c r="AL20" s="110" t="s">
        <v>216</v>
      </c>
    </row>
    <row r="21" spans="1:38" x14ac:dyDescent="0.2">
      <c r="A21" s="231">
        <v>9</v>
      </c>
      <c r="B21" s="321" t="s">
        <v>240</v>
      </c>
      <c r="C21" s="34" t="s">
        <v>67</v>
      </c>
      <c r="D21" s="339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>
        <f>9*6</f>
        <v>54</v>
      </c>
      <c r="V21" s="340"/>
      <c r="W21" s="340">
        <f>2*12</f>
        <v>24</v>
      </c>
      <c r="X21" s="340">
        <f>6*12</f>
        <v>72</v>
      </c>
      <c r="Y21" s="340"/>
      <c r="Z21" s="340"/>
      <c r="AA21" s="340"/>
      <c r="AB21" s="340"/>
      <c r="AC21" s="340"/>
      <c r="AD21" s="340"/>
      <c r="AE21" s="340"/>
      <c r="AF21" s="340"/>
      <c r="AG21" s="340"/>
      <c r="AH21" s="342"/>
      <c r="AI21" s="201">
        <f t="shared" si="1"/>
        <v>150</v>
      </c>
      <c r="AJ21" s="362">
        <v>0</v>
      </c>
      <c r="AK21" s="210" t="e">
        <f t="shared" si="0"/>
        <v>#DIV/0!</v>
      </c>
      <c r="AL21" s="110" t="s">
        <v>216</v>
      </c>
    </row>
    <row r="22" spans="1:38" ht="15.75" customHeight="1" x14ac:dyDescent="0.2">
      <c r="A22" s="319">
        <v>10</v>
      </c>
      <c r="B22" s="320" t="s">
        <v>240</v>
      </c>
      <c r="C22" s="34" t="s">
        <v>68</v>
      </c>
      <c r="D22" s="339">
        <f>8*4</f>
        <v>32</v>
      </c>
      <c r="E22" s="340"/>
      <c r="F22" s="340"/>
      <c r="G22" s="340">
        <f>4*4</f>
        <v>16</v>
      </c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>
        <f>2*2</f>
        <v>4</v>
      </c>
      <c r="S22" s="340">
        <f>2*4</f>
        <v>8</v>
      </c>
      <c r="T22" s="340"/>
      <c r="U22" s="340">
        <f>3*6</f>
        <v>18</v>
      </c>
      <c r="V22" s="340"/>
      <c r="W22" s="340"/>
      <c r="X22" s="340">
        <f>4*12</f>
        <v>48</v>
      </c>
      <c r="Y22" s="341"/>
      <c r="Z22" s="340"/>
      <c r="AA22" s="341"/>
      <c r="AB22" s="340"/>
      <c r="AC22" s="340"/>
      <c r="AD22" s="340"/>
      <c r="AE22" s="340"/>
      <c r="AF22" s="340"/>
      <c r="AG22" s="340">
        <f>24</f>
        <v>24</v>
      </c>
      <c r="AH22" s="342"/>
      <c r="AI22" s="201">
        <f t="shared" si="1"/>
        <v>150</v>
      </c>
      <c r="AJ22" s="362">
        <v>60</v>
      </c>
      <c r="AK22" s="210">
        <f t="shared" si="0"/>
        <v>1.875</v>
      </c>
      <c r="AL22" s="110" t="s">
        <v>216</v>
      </c>
    </row>
    <row r="23" spans="1:38" x14ac:dyDescent="0.2">
      <c r="A23" s="319">
        <v>11</v>
      </c>
      <c r="B23" s="321" t="s">
        <v>240</v>
      </c>
      <c r="C23" s="34" t="s">
        <v>232</v>
      </c>
      <c r="D23" s="339">
        <f>4*4</f>
        <v>16</v>
      </c>
      <c r="E23" s="340"/>
      <c r="F23" s="340"/>
      <c r="G23" s="340">
        <f>3*4</f>
        <v>12</v>
      </c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>
        <f>6*6</f>
        <v>36</v>
      </c>
      <c r="V23" s="340"/>
      <c r="W23" s="340"/>
      <c r="X23" s="340">
        <f>6*12</f>
        <v>72</v>
      </c>
      <c r="Y23" s="341"/>
      <c r="Z23" s="340"/>
      <c r="AA23" s="341"/>
      <c r="AB23" s="340"/>
      <c r="AC23" s="340"/>
      <c r="AD23" s="340"/>
      <c r="AE23" s="340"/>
      <c r="AF23" s="340"/>
      <c r="AG23" s="340">
        <f>14</f>
        <v>14</v>
      </c>
      <c r="AH23" s="342"/>
      <c r="AI23" s="201">
        <f t="shared" si="1"/>
        <v>150</v>
      </c>
      <c r="AJ23" s="362">
        <v>48</v>
      </c>
      <c r="AK23" s="210">
        <f t="shared" si="0"/>
        <v>3</v>
      </c>
      <c r="AL23" s="110" t="s">
        <v>216</v>
      </c>
    </row>
    <row r="24" spans="1:38" x14ac:dyDescent="0.2">
      <c r="A24" s="231">
        <v>12</v>
      </c>
      <c r="B24" s="321" t="s">
        <v>287</v>
      </c>
      <c r="C24" s="34" t="s">
        <v>69</v>
      </c>
      <c r="D24" s="339"/>
      <c r="E24" s="340"/>
      <c r="F24" s="340"/>
      <c r="G24" s="339">
        <v>4</v>
      </c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>
        <f>8*6</f>
        <v>48</v>
      </c>
      <c r="V24" s="340"/>
      <c r="W24" s="340">
        <f>2*12</f>
        <v>24</v>
      </c>
      <c r="X24" s="340">
        <f>6*12</f>
        <v>72</v>
      </c>
      <c r="Y24" s="341"/>
      <c r="Z24" s="340"/>
      <c r="AA24" s="341"/>
      <c r="AB24" s="340"/>
      <c r="AC24" s="340"/>
      <c r="AD24" s="340"/>
      <c r="AE24" s="340"/>
      <c r="AF24" s="340"/>
      <c r="AG24" s="340">
        <f>2</f>
        <v>2</v>
      </c>
      <c r="AH24" s="342"/>
      <c r="AI24" s="201">
        <f t="shared" si="1"/>
        <v>150</v>
      </c>
      <c r="AJ24" s="362">
        <v>3</v>
      </c>
      <c r="AK24" s="210" t="e">
        <f t="shared" si="0"/>
        <v>#DIV/0!</v>
      </c>
      <c r="AL24" s="110" t="s">
        <v>216</v>
      </c>
    </row>
    <row r="25" spans="1:38" x14ac:dyDescent="0.2">
      <c r="A25" s="319">
        <v>13</v>
      </c>
      <c r="B25" s="321" t="s">
        <v>287</v>
      </c>
      <c r="C25" s="34" t="s">
        <v>70</v>
      </c>
      <c r="D25" s="339"/>
      <c r="E25" s="340"/>
      <c r="F25" s="340"/>
      <c r="G25" s="339">
        <v>4</v>
      </c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>
        <f>8*6</f>
        <v>48</v>
      </c>
      <c r="V25" s="340"/>
      <c r="W25" s="340">
        <f>2*12</f>
        <v>24</v>
      </c>
      <c r="X25" s="340">
        <f>6*12</f>
        <v>72</v>
      </c>
      <c r="Y25" s="341"/>
      <c r="Z25" s="340"/>
      <c r="AA25" s="341"/>
      <c r="AB25" s="340"/>
      <c r="AC25" s="341"/>
      <c r="AD25" s="341"/>
      <c r="AE25" s="341"/>
      <c r="AF25" s="341"/>
      <c r="AG25" s="341">
        <f>2</f>
        <v>2</v>
      </c>
      <c r="AH25" s="343"/>
      <c r="AI25" s="201">
        <f t="shared" si="1"/>
        <v>150</v>
      </c>
      <c r="AJ25" s="362">
        <v>3</v>
      </c>
      <c r="AK25" s="210" t="e">
        <f t="shared" si="0"/>
        <v>#DIV/0!</v>
      </c>
      <c r="AL25" s="110" t="s">
        <v>216</v>
      </c>
    </row>
    <row r="26" spans="1:38" x14ac:dyDescent="0.2">
      <c r="A26" s="319">
        <v>14</v>
      </c>
      <c r="B26" s="320" t="s">
        <v>287</v>
      </c>
      <c r="C26" s="34" t="s">
        <v>71</v>
      </c>
      <c r="D26" s="339"/>
      <c r="E26" s="340"/>
      <c r="F26" s="340"/>
      <c r="G26" s="339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>
        <f>9*6</f>
        <v>54</v>
      </c>
      <c r="V26" s="340"/>
      <c r="W26" s="340">
        <f>2*12</f>
        <v>24</v>
      </c>
      <c r="X26" s="340">
        <f>6*12</f>
        <v>72</v>
      </c>
      <c r="Y26" s="341"/>
      <c r="Z26" s="340"/>
      <c r="AA26" s="341"/>
      <c r="AB26" s="340"/>
      <c r="AC26" s="341"/>
      <c r="AD26" s="341"/>
      <c r="AE26" s="341"/>
      <c r="AF26" s="341"/>
      <c r="AG26" s="341"/>
      <c r="AH26" s="343"/>
      <c r="AI26" s="201">
        <f t="shared" si="1"/>
        <v>150</v>
      </c>
      <c r="AJ26" s="362">
        <v>0</v>
      </c>
      <c r="AK26" s="210" t="e">
        <f t="shared" si="0"/>
        <v>#DIV/0!</v>
      </c>
      <c r="AL26" s="110" t="s">
        <v>216</v>
      </c>
    </row>
    <row r="27" spans="1:38" x14ac:dyDescent="0.2">
      <c r="A27" s="231">
        <v>15</v>
      </c>
      <c r="B27" s="321" t="s">
        <v>287</v>
      </c>
      <c r="C27" s="34" t="s">
        <v>72</v>
      </c>
      <c r="D27" s="339"/>
      <c r="E27" s="340"/>
      <c r="F27" s="340"/>
      <c r="G27" s="339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>
        <f>1*6</f>
        <v>6</v>
      </c>
      <c r="V27" s="340"/>
      <c r="W27" s="340"/>
      <c r="X27" s="340"/>
      <c r="Y27" s="341"/>
      <c r="Z27" s="340"/>
      <c r="AA27" s="341"/>
      <c r="AB27" s="340"/>
      <c r="AC27" s="341"/>
      <c r="AD27" s="438" t="s">
        <v>300</v>
      </c>
      <c r="AE27" s="439"/>
      <c r="AF27" s="439"/>
      <c r="AG27" s="439"/>
      <c r="AH27" s="439"/>
      <c r="AI27" s="201">
        <f t="shared" si="1"/>
        <v>6</v>
      </c>
      <c r="AJ27" s="362">
        <v>0</v>
      </c>
      <c r="AK27" s="210" t="e">
        <f t="shared" si="0"/>
        <v>#DIV/0!</v>
      </c>
      <c r="AL27" s="110" t="s">
        <v>216</v>
      </c>
    </row>
    <row r="28" spans="1:38" x14ac:dyDescent="0.2">
      <c r="A28" s="319">
        <v>16</v>
      </c>
      <c r="B28" s="321" t="s">
        <v>241</v>
      </c>
      <c r="C28" s="34" t="s">
        <v>73</v>
      </c>
      <c r="D28" s="339"/>
      <c r="E28" s="340"/>
      <c r="F28" s="340"/>
      <c r="G28" s="339">
        <v>8</v>
      </c>
      <c r="H28" s="340"/>
      <c r="I28" s="340"/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>
        <f>7*6</f>
        <v>42</v>
      </c>
      <c r="V28" s="340"/>
      <c r="W28" s="340">
        <f>1*12</f>
        <v>12</v>
      </c>
      <c r="X28" s="340">
        <f>8*12</f>
        <v>96</v>
      </c>
      <c r="Y28" s="340"/>
      <c r="Z28" s="340"/>
      <c r="AA28" s="340"/>
      <c r="AB28" s="340"/>
      <c r="AC28" s="340"/>
      <c r="AD28" s="340"/>
      <c r="AE28" s="340"/>
      <c r="AF28" s="340"/>
      <c r="AG28" s="340"/>
      <c r="AH28" s="342"/>
      <c r="AI28" s="201">
        <f t="shared" si="1"/>
        <v>158</v>
      </c>
      <c r="AJ28" s="362">
        <v>0</v>
      </c>
      <c r="AK28" s="210" t="e">
        <f t="shared" si="0"/>
        <v>#DIV/0!</v>
      </c>
      <c r="AL28" s="110" t="s">
        <v>216</v>
      </c>
    </row>
    <row r="29" spans="1:38" x14ac:dyDescent="0.2">
      <c r="A29" s="319">
        <v>17</v>
      </c>
      <c r="B29" s="321" t="s">
        <v>241</v>
      </c>
      <c r="C29" s="34" t="s">
        <v>74</v>
      </c>
      <c r="D29" s="339"/>
      <c r="E29" s="340"/>
      <c r="F29" s="340"/>
      <c r="G29" s="339">
        <v>8</v>
      </c>
      <c r="H29" s="340"/>
      <c r="I29" s="340"/>
      <c r="J29" s="340"/>
      <c r="K29" s="340"/>
      <c r="L29" s="340"/>
      <c r="M29" s="340"/>
      <c r="N29" s="340"/>
      <c r="O29" s="340"/>
      <c r="P29" s="340"/>
      <c r="Q29" s="340"/>
      <c r="R29" s="340"/>
      <c r="S29" s="340"/>
      <c r="T29" s="340"/>
      <c r="U29" s="340">
        <f>7*6</f>
        <v>42</v>
      </c>
      <c r="V29" s="340"/>
      <c r="W29" s="340">
        <f>2*12</f>
        <v>24</v>
      </c>
      <c r="X29" s="340">
        <f>7*12</f>
        <v>84</v>
      </c>
      <c r="Y29" s="340"/>
      <c r="Z29" s="340"/>
      <c r="AA29" s="340"/>
      <c r="AB29" s="340"/>
      <c r="AC29" s="340"/>
      <c r="AD29" s="340"/>
      <c r="AE29" s="340"/>
      <c r="AF29" s="340"/>
      <c r="AG29" s="340"/>
      <c r="AH29" s="342"/>
      <c r="AI29" s="201">
        <f t="shared" si="1"/>
        <v>158</v>
      </c>
      <c r="AJ29" s="362">
        <v>0</v>
      </c>
      <c r="AK29" s="210" t="e">
        <f t="shared" si="0"/>
        <v>#DIV/0!</v>
      </c>
      <c r="AL29" s="110" t="s">
        <v>216</v>
      </c>
    </row>
    <row r="30" spans="1:38" x14ac:dyDescent="0.2">
      <c r="A30" s="231">
        <v>18</v>
      </c>
      <c r="B30" s="320" t="s">
        <v>373</v>
      </c>
      <c r="C30" s="34" t="s">
        <v>75</v>
      </c>
      <c r="D30" s="339"/>
      <c r="E30" s="340"/>
      <c r="F30" s="340"/>
      <c r="G30" s="339">
        <v>8</v>
      </c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1"/>
      <c r="Z30" s="340"/>
      <c r="AA30" s="341"/>
      <c r="AB30" s="340"/>
      <c r="AC30" s="438" t="s">
        <v>494</v>
      </c>
      <c r="AD30" s="439"/>
      <c r="AE30" s="439"/>
      <c r="AF30" s="439"/>
      <c r="AG30" s="439"/>
      <c r="AH30" s="439"/>
      <c r="AI30" s="201">
        <f t="shared" si="1"/>
        <v>8</v>
      </c>
      <c r="AJ30" s="362">
        <v>0</v>
      </c>
      <c r="AK30" s="210" t="e">
        <f t="shared" si="0"/>
        <v>#DIV/0!</v>
      </c>
      <c r="AL30" s="110" t="s">
        <v>216</v>
      </c>
    </row>
    <row r="31" spans="1:38" x14ac:dyDescent="0.2">
      <c r="A31" s="319">
        <v>19</v>
      </c>
      <c r="B31" s="321" t="s">
        <v>373</v>
      </c>
      <c r="C31" s="186" t="s">
        <v>76</v>
      </c>
      <c r="D31" s="339"/>
      <c r="E31" s="340"/>
      <c r="F31" s="340"/>
      <c r="G31" s="339">
        <v>4</v>
      </c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>
        <f>4*12</f>
        <v>48</v>
      </c>
      <c r="X31" s="340">
        <f>4*12</f>
        <v>48</v>
      </c>
      <c r="Y31" s="341"/>
      <c r="Z31" s="340"/>
      <c r="AA31" s="341"/>
      <c r="AB31" s="340"/>
      <c r="AC31" s="340"/>
      <c r="AD31" s="340"/>
      <c r="AE31" s="340">
        <f>9*6</f>
        <v>54</v>
      </c>
      <c r="AF31" s="340"/>
      <c r="AG31" s="340"/>
      <c r="AH31" s="342"/>
      <c r="AI31" s="201">
        <f t="shared" si="1"/>
        <v>154</v>
      </c>
      <c r="AJ31" s="362">
        <v>0</v>
      </c>
      <c r="AK31" s="210" t="e">
        <f t="shared" si="0"/>
        <v>#DIV/0!</v>
      </c>
      <c r="AL31" s="110" t="s">
        <v>216</v>
      </c>
    </row>
    <row r="32" spans="1:38" x14ac:dyDescent="0.2">
      <c r="A32" s="319">
        <v>20</v>
      </c>
      <c r="B32" s="321" t="s">
        <v>240</v>
      </c>
      <c r="C32" s="34" t="s">
        <v>77</v>
      </c>
      <c r="D32" s="339"/>
      <c r="E32" s="340"/>
      <c r="F32" s="340"/>
      <c r="G32" s="339">
        <v>8</v>
      </c>
      <c r="H32" s="340"/>
      <c r="I32" s="340"/>
      <c r="J32" s="340"/>
      <c r="K32" s="340"/>
      <c r="L32" s="340"/>
      <c r="M32" s="340"/>
      <c r="N32" s="340"/>
      <c r="O32" s="340"/>
      <c r="P32" s="340"/>
      <c r="Q32" s="340"/>
      <c r="R32" s="340">
        <f>8*2</f>
        <v>16</v>
      </c>
      <c r="S32" s="340">
        <f>8*4</f>
        <v>32</v>
      </c>
      <c r="T32" s="340"/>
      <c r="U32" s="340">
        <f>1*6</f>
        <v>6</v>
      </c>
      <c r="V32" s="340"/>
      <c r="W32" s="340"/>
      <c r="X32" s="340">
        <f>8*12</f>
        <v>96</v>
      </c>
      <c r="Y32" s="341"/>
      <c r="Z32" s="340"/>
      <c r="AA32" s="341"/>
      <c r="AB32" s="340"/>
      <c r="AC32" s="341"/>
      <c r="AD32" s="341"/>
      <c r="AE32" s="341"/>
      <c r="AF32" s="341"/>
      <c r="AG32" s="341"/>
      <c r="AH32" s="343"/>
      <c r="AI32" s="201">
        <f t="shared" si="1"/>
        <v>158</v>
      </c>
      <c r="AJ32" s="362">
        <v>0</v>
      </c>
      <c r="AK32" s="210" t="e">
        <f t="shared" si="0"/>
        <v>#DIV/0!</v>
      </c>
      <c r="AL32" s="110" t="s">
        <v>216</v>
      </c>
    </row>
    <row r="33" spans="1:38" x14ac:dyDescent="0.2">
      <c r="A33" s="231">
        <v>21</v>
      </c>
      <c r="B33" s="321" t="s">
        <v>240</v>
      </c>
      <c r="C33" s="34" t="s">
        <v>78</v>
      </c>
      <c r="D33" s="339">
        <f>4*4</f>
        <v>16</v>
      </c>
      <c r="E33" s="340"/>
      <c r="F33" s="340"/>
      <c r="G33" s="339">
        <v>4</v>
      </c>
      <c r="H33" s="340"/>
      <c r="I33" s="340"/>
      <c r="J33" s="340"/>
      <c r="K33" s="340"/>
      <c r="L33" s="340"/>
      <c r="M33" s="340"/>
      <c r="N33" s="340"/>
      <c r="O33" s="340"/>
      <c r="P33" s="340"/>
      <c r="Q33" s="340"/>
      <c r="R33" s="340"/>
      <c r="S33" s="340"/>
      <c r="T33" s="340"/>
      <c r="U33" s="340">
        <f>7*6</f>
        <v>42</v>
      </c>
      <c r="V33" s="340"/>
      <c r="W33" s="340"/>
      <c r="X33" s="340">
        <f>6*12</f>
        <v>72</v>
      </c>
      <c r="Y33" s="341"/>
      <c r="Z33" s="340"/>
      <c r="AA33" s="341"/>
      <c r="AB33" s="340"/>
      <c r="AC33" s="340"/>
      <c r="AD33" s="340"/>
      <c r="AE33" s="340"/>
      <c r="AF33" s="340"/>
      <c r="AG33" s="340">
        <f>12</f>
        <v>12</v>
      </c>
      <c r="AH33" s="343"/>
      <c r="AI33" s="201">
        <f t="shared" si="1"/>
        <v>146</v>
      </c>
      <c r="AJ33" s="362">
        <v>51</v>
      </c>
      <c r="AK33" s="210">
        <f t="shared" si="0"/>
        <v>3.1875</v>
      </c>
      <c r="AL33" s="110" t="s">
        <v>216</v>
      </c>
    </row>
    <row r="34" spans="1:38" x14ac:dyDescent="0.2">
      <c r="A34" s="319">
        <v>22</v>
      </c>
      <c r="B34" s="320" t="s">
        <v>240</v>
      </c>
      <c r="C34" s="34" t="s">
        <v>79</v>
      </c>
      <c r="D34" s="339"/>
      <c r="E34" s="340"/>
      <c r="F34" s="340"/>
      <c r="G34" s="340"/>
      <c r="H34" s="340"/>
      <c r="I34" s="340"/>
      <c r="J34" s="340"/>
      <c r="K34" s="340"/>
      <c r="L34" s="340"/>
      <c r="M34" s="340"/>
      <c r="N34" s="340"/>
      <c r="O34" s="340"/>
      <c r="P34" s="340"/>
      <c r="Q34" s="340"/>
      <c r="R34" s="340"/>
      <c r="S34" s="340"/>
      <c r="T34" s="340"/>
      <c r="U34" s="340"/>
      <c r="V34" s="340"/>
      <c r="W34" s="340"/>
      <c r="X34" s="340"/>
      <c r="Y34" s="341"/>
      <c r="Z34" s="340"/>
      <c r="AA34" s="341"/>
      <c r="AB34" s="340"/>
      <c r="AC34" s="438" t="s">
        <v>300</v>
      </c>
      <c r="AD34" s="439"/>
      <c r="AE34" s="439"/>
      <c r="AF34" s="439"/>
      <c r="AG34" s="439"/>
      <c r="AH34" s="439"/>
      <c r="AI34" s="201">
        <f t="shared" si="1"/>
        <v>0</v>
      </c>
      <c r="AJ34" s="362">
        <v>0</v>
      </c>
      <c r="AK34" s="210" t="e">
        <f t="shared" si="0"/>
        <v>#DIV/0!</v>
      </c>
      <c r="AL34" s="110" t="s">
        <v>216</v>
      </c>
    </row>
    <row r="35" spans="1:38" x14ac:dyDescent="0.2">
      <c r="A35" s="319">
        <v>23</v>
      </c>
      <c r="B35" s="321" t="s">
        <v>373</v>
      </c>
      <c r="C35" s="34" t="s">
        <v>80</v>
      </c>
      <c r="D35" s="339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  <c r="Q35" s="340"/>
      <c r="R35" s="341"/>
      <c r="S35" s="340"/>
      <c r="T35" s="340"/>
      <c r="U35" s="340">
        <f>9*6</f>
        <v>54</v>
      </c>
      <c r="V35" s="340"/>
      <c r="W35" s="340">
        <f>3*12</f>
        <v>36</v>
      </c>
      <c r="X35" s="340">
        <f>5*12</f>
        <v>60</v>
      </c>
      <c r="Y35" s="341"/>
      <c r="Z35" s="341"/>
      <c r="AA35" s="341"/>
      <c r="AB35" s="341"/>
      <c r="AC35" s="341"/>
      <c r="AD35" s="341"/>
      <c r="AE35" s="341"/>
      <c r="AF35" s="341"/>
      <c r="AG35" s="341"/>
      <c r="AH35" s="343"/>
      <c r="AI35" s="201">
        <f t="shared" si="1"/>
        <v>150</v>
      </c>
      <c r="AJ35" s="362">
        <v>0</v>
      </c>
      <c r="AK35" s="210" t="e">
        <f t="shared" si="0"/>
        <v>#DIV/0!</v>
      </c>
      <c r="AL35" s="110" t="s">
        <v>216</v>
      </c>
    </row>
    <row r="36" spans="1:38" x14ac:dyDescent="0.2">
      <c r="A36" s="231">
        <v>24</v>
      </c>
      <c r="B36" s="321" t="s">
        <v>373</v>
      </c>
      <c r="C36" s="34" t="s">
        <v>81</v>
      </c>
      <c r="D36" s="339">
        <f>4*4</f>
        <v>16</v>
      </c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>
        <f>7*12</f>
        <v>84</v>
      </c>
      <c r="Y36" s="341"/>
      <c r="Z36" s="340"/>
      <c r="AA36" s="340"/>
      <c r="AB36" s="340"/>
      <c r="AC36" s="340"/>
      <c r="AD36" s="340"/>
      <c r="AE36" s="341">
        <f>7*6</f>
        <v>42</v>
      </c>
      <c r="AF36" s="341"/>
      <c r="AG36" s="341">
        <f>8</f>
        <v>8</v>
      </c>
      <c r="AH36" s="343"/>
      <c r="AI36" s="201">
        <f t="shared" si="1"/>
        <v>150</v>
      </c>
      <c r="AJ36" s="362">
        <v>43</v>
      </c>
      <c r="AK36" s="210">
        <f t="shared" si="0"/>
        <v>2.6875</v>
      </c>
      <c r="AL36" s="110" t="s">
        <v>216</v>
      </c>
    </row>
    <row r="37" spans="1:38" x14ac:dyDescent="0.2">
      <c r="A37" s="319">
        <v>25</v>
      </c>
      <c r="B37" s="321" t="s">
        <v>241</v>
      </c>
      <c r="C37" s="34" t="s">
        <v>82</v>
      </c>
      <c r="D37" s="339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340"/>
      <c r="U37" s="340">
        <f>3*6</f>
        <v>18</v>
      </c>
      <c r="V37" s="340"/>
      <c r="W37" s="340"/>
      <c r="X37" s="340">
        <f>8*12</f>
        <v>96</v>
      </c>
      <c r="Y37" s="341"/>
      <c r="Z37" s="340"/>
      <c r="AA37" s="341"/>
      <c r="AB37" s="340"/>
      <c r="AC37" s="440" t="s">
        <v>495</v>
      </c>
      <c r="AD37" s="441"/>
      <c r="AE37" s="441"/>
      <c r="AF37" s="441"/>
      <c r="AG37" s="441"/>
      <c r="AH37" s="441"/>
      <c r="AI37" s="201">
        <f t="shared" si="1"/>
        <v>114</v>
      </c>
      <c r="AJ37" s="362">
        <v>0</v>
      </c>
      <c r="AK37" s="210" t="e">
        <f t="shared" si="0"/>
        <v>#DIV/0!</v>
      </c>
      <c r="AL37" s="110" t="s">
        <v>216</v>
      </c>
    </row>
    <row r="38" spans="1:38" x14ac:dyDescent="0.2">
      <c r="A38" s="319">
        <v>26</v>
      </c>
      <c r="B38" s="320" t="s">
        <v>241</v>
      </c>
      <c r="C38" s="34" t="s">
        <v>83</v>
      </c>
      <c r="D38" s="339">
        <f>2*4</f>
        <v>8</v>
      </c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0">
        <f>1*6</f>
        <v>6</v>
      </c>
      <c r="T38" s="340"/>
      <c r="U38" s="340">
        <f>13*6</f>
        <v>78</v>
      </c>
      <c r="V38" s="340"/>
      <c r="W38" s="340"/>
      <c r="X38" s="340">
        <f>4*12</f>
        <v>48</v>
      </c>
      <c r="Y38" s="341"/>
      <c r="Z38" s="340"/>
      <c r="AA38" s="341"/>
      <c r="AB38" s="340"/>
      <c r="AC38" s="340"/>
      <c r="AD38" s="340"/>
      <c r="AE38" s="340"/>
      <c r="AF38" s="340"/>
      <c r="AG38" s="340">
        <f>10</f>
        <v>10</v>
      </c>
      <c r="AH38" s="342"/>
      <c r="AI38" s="201">
        <f t="shared" si="1"/>
        <v>150</v>
      </c>
      <c r="AJ38" s="362">
        <v>23</v>
      </c>
      <c r="AK38" s="210">
        <f t="shared" si="0"/>
        <v>2.875</v>
      </c>
      <c r="AL38" s="110" t="s">
        <v>216</v>
      </c>
    </row>
    <row r="39" spans="1:38" x14ac:dyDescent="0.2">
      <c r="A39" s="231">
        <v>27</v>
      </c>
      <c r="B39" s="321" t="s">
        <v>242</v>
      </c>
      <c r="C39" s="34" t="s">
        <v>84</v>
      </c>
      <c r="D39" s="339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>
        <f>4*6</f>
        <v>24</v>
      </c>
      <c r="T39" s="340"/>
      <c r="U39" s="340">
        <f>1*6</f>
        <v>6</v>
      </c>
      <c r="V39" s="340"/>
      <c r="W39" s="340"/>
      <c r="X39" s="340">
        <f>10*12</f>
        <v>120</v>
      </c>
      <c r="Y39" s="341"/>
      <c r="Z39" s="340"/>
      <c r="AA39" s="340"/>
      <c r="AB39" s="340"/>
      <c r="AC39" s="340"/>
      <c r="AD39" s="340"/>
      <c r="AE39" s="340"/>
      <c r="AF39" s="340"/>
      <c r="AG39" s="340"/>
      <c r="AH39" s="342"/>
      <c r="AI39" s="201">
        <f t="shared" si="1"/>
        <v>150</v>
      </c>
      <c r="AJ39" s="362">
        <v>0</v>
      </c>
      <c r="AK39" s="210" t="e">
        <f t="shared" si="0"/>
        <v>#DIV/0!</v>
      </c>
      <c r="AL39" s="110" t="s">
        <v>216</v>
      </c>
    </row>
    <row r="40" spans="1:38" ht="14.25" customHeight="1" x14ac:dyDescent="0.2">
      <c r="A40" s="319">
        <v>28</v>
      </c>
      <c r="B40" s="321" t="s">
        <v>242</v>
      </c>
      <c r="C40" s="34" t="s">
        <v>85</v>
      </c>
      <c r="D40" s="339">
        <f>4*4</f>
        <v>16</v>
      </c>
      <c r="E40" s="340"/>
      <c r="F40" s="340"/>
      <c r="G40" s="340"/>
      <c r="H40" s="340"/>
      <c r="I40" s="340"/>
      <c r="J40" s="340"/>
      <c r="K40" s="340"/>
      <c r="L40" s="340"/>
      <c r="M40" s="340"/>
      <c r="N40" s="340"/>
      <c r="O40" s="340"/>
      <c r="P40" s="340"/>
      <c r="Q40" s="340"/>
      <c r="R40" s="340"/>
      <c r="S40" s="340">
        <f>1*6</f>
        <v>6</v>
      </c>
      <c r="T40" s="340"/>
      <c r="U40" s="340"/>
      <c r="V40" s="340"/>
      <c r="W40" s="340"/>
      <c r="X40" s="340">
        <f>10*12</f>
        <v>120</v>
      </c>
      <c r="Y40" s="341"/>
      <c r="Z40" s="340"/>
      <c r="AA40" s="341"/>
      <c r="AB40" s="340"/>
      <c r="AC40" s="341"/>
      <c r="AD40" s="341"/>
      <c r="AE40" s="341"/>
      <c r="AF40" s="341"/>
      <c r="AG40" s="341">
        <f>8</f>
        <v>8</v>
      </c>
      <c r="AH40" s="343"/>
      <c r="AI40" s="201">
        <f t="shared" si="1"/>
        <v>150</v>
      </c>
      <c r="AJ40" s="362">
        <v>59</v>
      </c>
      <c r="AK40" s="210">
        <f t="shared" si="0"/>
        <v>3.6875</v>
      </c>
      <c r="AL40" s="110" t="s">
        <v>216</v>
      </c>
    </row>
    <row r="41" spans="1:38" ht="16.5" customHeight="1" x14ac:dyDescent="0.2">
      <c r="A41" s="319">
        <v>29</v>
      </c>
      <c r="B41" s="321" t="s">
        <v>242</v>
      </c>
      <c r="C41" s="34" t="s">
        <v>86</v>
      </c>
      <c r="D41" s="339">
        <f>1*4</f>
        <v>4</v>
      </c>
      <c r="E41" s="340"/>
      <c r="F41" s="340"/>
      <c r="G41" s="340"/>
      <c r="H41" s="340"/>
      <c r="I41" s="340"/>
      <c r="J41" s="340"/>
      <c r="K41" s="340"/>
      <c r="L41" s="340"/>
      <c r="M41" s="340"/>
      <c r="N41" s="340"/>
      <c r="O41" s="340"/>
      <c r="P41" s="340"/>
      <c r="Q41" s="340"/>
      <c r="R41" s="340"/>
      <c r="S41" s="340"/>
      <c r="T41" s="340"/>
      <c r="U41" s="340"/>
      <c r="V41" s="340"/>
      <c r="W41" s="340">
        <f>6*12</f>
        <v>72</v>
      </c>
      <c r="X41" s="340">
        <f>6*12</f>
        <v>72</v>
      </c>
      <c r="Y41" s="341"/>
      <c r="Z41" s="340"/>
      <c r="AA41" s="341"/>
      <c r="AB41" s="340"/>
      <c r="AC41" s="340"/>
      <c r="AD41" s="341"/>
      <c r="AE41" s="341"/>
      <c r="AF41" s="341"/>
      <c r="AG41" s="341">
        <f>2</f>
        <v>2</v>
      </c>
      <c r="AH41" s="343"/>
      <c r="AI41" s="201">
        <f t="shared" si="1"/>
        <v>150</v>
      </c>
      <c r="AJ41" s="362">
        <v>12</v>
      </c>
      <c r="AK41" s="210">
        <f t="shared" si="0"/>
        <v>3</v>
      </c>
      <c r="AL41" s="110" t="s">
        <v>216</v>
      </c>
    </row>
    <row r="42" spans="1:38" ht="16.5" customHeight="1" x14ac:dyDescent="0.2">
      <c r="A42" s="231">
        <v>30</v>
      </c>
      <c r="B42" s="320" t="s">
        <v>242</v>
      </c>
      <c r="C42" s="34" t="s">
        <v>281</v>
      </c>
      <c r="D42" s="339">
        <f>3*4</f>
        <v>12</v>
      </c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  <c r="P42" s="340"/>
      <c r="Q42" s="340"/>
      <c r="R42" s="340"/>
      <c r="S42" s="340"/>
      <c r="T42" s="340"/>
      <c r="U42" s="340"/>
      <c r="V42" s="340"/>
      <c r="W42" s="340">
        <f>5*12</f>
        <v>60</v>
      </c>
      <c r="X42" s="340">
        <f>6*12</f>
        <v>72</v>
      </c>
      <c r="Y42" s="341"/>
      <c r="Z42" s="340"/>
      <c r="AA42" s="341"/>
      <c r="AB42" s="340"/>
      <c r="AC42" s="340"/>
      <c r="AD42" s="341"/>
      <c r="AE42" s="341"/>
      <c r="AF42" s="341"/>
      <c r="AG42" s="341">
        <f>6</f>
        <v>6</v>
      </c>
      <c r="AH42" s="343"/>
      <c r="AI42" s="201">
        <f t="shared" si="1"/>
        <v>150</v>
      </c>
      <c r="AJ42" s="362">
        <v>32</v>
      </c>
      <c r="AK42" s="210">
        <f t="shared" si="0"/>
        <v>2.6666666666666665</v>
      </c>
      <c r="AL42" s="110" t="s">
        <v>216</v>
      </c>
    </row>
    <row r="43" spans="1:38" x14ac:dyDescent="0.2">
      <c r="A43" s="319">
        <v>31</v>
      </c>
      <c r="B43" s="321" t="s">
        <v>419</v>
      </c>
      <c r="C43" s="34" t="s">
        <v>189</v>
      </c>
      <c r="D43" s="339">
        <f>9*4</f>
        <v>36</v>
      </c>
      <c r="E43" s="340"/>
      <c r="F43" s="340"/>
      <c r="G43" s="340">
        <f>7*4</f>
        <v>28</v>
      </c>
      <c r="H43" s="340"/>
      <c r="I43" s="340"/>
      <c r="J43" s="340"/>
      <c r="K43" s="340"/>
      <c r="L43" s="340">
        <f>8*4</f>
        <v>32</v>
      </c>
      <c r="M43" s="340"/>
      <c r="N43" s="340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1"/>
      <c r="Z43" s="340"/>
      <c r="AA43" s="341"/>
      <c r="AB43" s="340"/>
      <c r="AC43" s="341"/>
      <c r="AD43" s="341"/>
      <c r="AE43" s="341"/>
      <c r="AF43" s="341"/>
      <c r="AG43" s="341">
        <f>48</f>
        <v>48</v>
      </c>
      <c r="AH43" s="343">
        <f>1*6</f>
        <v>6</v>
      </c>
      <c r="AI43" s="201">
        <f t="shared" si="1"/>
        <v>150</v>
      </c>
      <c r="AJ43" s="362">
        <v>119</v>
      </c>
      <c r="AK43" s="210">
        <f t="shared" si="0"/>
        <v>3.3055555555555554</v>
      </c>
      <c r="AL43" s="110" t="s">
        <v>216</v>
      </c>
    </row>
    <row r="44" spans="1:38" x14ac:dyDescent="0.2">
      <c r="A44" s="319">
        <v>32</v>
      </c>
      <c r="B44" s="321" t="s">
        <v>242</v>
      </c>
      <c r="C44" s="34" t="s">
        <v>235</v>
      </c>
      <c r="D44" s="339">
        <f>1*4</f>
        <v>4</v>
      </c>
      <c r="E44" s="340"/>
      <c r="F44" s="340"/>
      <c r="G44" s="340">
        <f>2*4</f>
        <v>8</v>
      </c>
      <c r="H44" s="340"/>
      <c r="I44" s="340"/>
      <c r="J44" s="340">
        <f>1*4</f>
        <v>4</v>
      </c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>
        <f>1*6</f>
        <v>6</v>
      </c>
      <c r="V44" s="340"/>
      <c r="W44" s="340">
        <f>6*12</f>
        <v>72</v>
      </c>
      <c r="X44" s="340">
        <f>4*12</f>
        <v>48</v>
      </c>
      <c r="Y44" s="341"/>
      <c r="Z44" s="340"/>
      <c r="AA44" s="341"/>
      <c r="AB44" s="340"/>
      <c r="AC44" s="340"/>
      <c r="AD44" s="340"/>
      <c r="AE44" s="340"/>
      <c r="AF44" s="340"/>
      <c r="AG44" s="340">
        <f>8</f>
        <v>8</v>
      </c>
      <c r="AH44" s="342"/>
      <c r="AI44" s="201">
        <f t="shared" si="1"/>
        <v>150</v>
      </c>
      <c r="AJ44" s="362">
        <v>42</v>
      </c>
      <c r="AK44" s="210">
        <f t="shared" si="0"/>
        <v>10.5</v>
      </c>
      <c r="AL44" s="110" t="s">
        <v>216</v>
      </c>
    </row>
    <row r="45" spans="1:38" x14ac:dyDescent="0.2">
      <c r="A45" s="231">
        <v>33</v>
      </c>
      <c r="B45" s="321" t="s">
        <v>448</v>
      </c>
      <c r="C45" s="34" t="s">
        <v>87</v>
      </c>
      <c r="D45" s="339">
        <f>6*4</f>
        <v>24</v>
      </c>
      <c r="E45" s="340"/>
      <c r="F45" s="340"/>
      <c r="G45" s="340">
        <f>4*4</f>
        <v>16</v>
      </c>
      <c r="H45" s="340"/>
      <c r="I45" s="340"/>
      <c r="J45" s="340"/>
      <c r="K45" s="340"/>
      <c r="L45" s="340">
        <f>5*4</f>
        <v>20</v>
      </c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>
        <f>5*12</f>
        <v>60</v>
      </c>
      <c r="Y45" s="341"/>
      <c r="Z45" s="340"/>
      <c r="AA45" s="341"/>
      <c r="AB45" s="340"/>
      <c r="AC45" s="340"/>
      <c r="AD45" s="340"/>
      <c r="AE45" s="340"/>
      <c r="AF45" s="340"/>
      <c r="AG45" s="340">
        <f>30</f>
        <v>30</v>
      </c>
      <c r="AH45" s="342"/>
      <c r="AI45" s="201">
        <f t="shared" si="1"/>
        <v>150</v>
      </c>
      <c r="AJ45" s="362">
        <v>55</v>
      </c>
      <c r="AK45" s="210">
        <f t="shared" si="0"/>
        <v>2.2916666666666665</v>
      </c>
      <c r="AL45" s="110" t="s">
        <v>216</v>
      </c>
    </row>
    <row r="46" spans="1:38" x14ac:dyDescent="0.2">
      <c r="A46" s="319">
        <v>34</v>
      </c>
      <c r="B46" s="320" t="s">
        <v>244</v>
      </c>
      <c r="C46" s="34" t="s">
        <v>88</v>
      </c>
      <c r="D46" s="339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1"/>
      <c r="Z46" s="340"/>
      <c r="AA46" s="341"/>
      <c r="AB46" s="340"/>
      <c r="AC46" s="438" t="s">
        <v>291</v>
      </c>
      <c r="AD46" s="439"/>
      <c r="AE46" s="439"/>
      <c r="AF46" s="439"/>
      <c r="AG46" s="439"/>
      <c r="AH46" s="439"/>
      <c r="AI46" s="201">
        <f t="shared" si="1"/>
        <v>0</v>
      </c>
      <c r="AJ46" s="362">
        <v>0</v>
      </c>
      <c r="AK46" s="210" t="e">
        <f t="shared" si="0"/>
        <v>#DIV/0!</v>
      </c>
      <c r="AL46" s="110" t="s">
        <v>216</v>
      </c>
    </row>
    <row r="47" spans="1:38" x14ac:dyDescent="0.2">
      <c r="A47" s="319">
        <v>35</v>
      </c>
      <c r="B47" s="321" t="s">
        <v>245</v>
      </c>
      <c r="C47" s="34" t="s">
        <v>89</v>
      </c>
      <c r="D47" s="339">
        <v>36</v>
      </c>
      <c r="E47" s="340"/>
      <c r="F47" s="340"/>
      <c r="G47" s="340"/>
      <c r="H47" s="340"/>
      <c r="I47" s="340"/>
      <c r="J47" s="340"/>
      <c r="K47" s="340"/>
      <c r="L47" s="340">
        <v>24</v>
      </c>
      <c r="M47" s="340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>
        <f>5*12</f>
        <v>60</v>
      </c>
      <c r="Y47" s="341"/>
      <c r="Z47" s="340"/>
      <c r="AA47" s="340"/>
      <c r="AB47" s="340"/>
      <c r="AC47" s="340"/>
      <c r="AD47" s="340"/>
      <c r="AE47" s="340"/>
      <c r="AF47" s="341"/>
      <c r="AG47" s="341">
        <f>30</f>
        <v>30</v>
      </c>
      <c r="AH47" s="343"/>
      <c r="AI47" s="201">
        <f t="shared" si="1"/>
        <v>150</v>
      </c>
      <c r="AJ47" s="362">
        <v>14</v>
      </c>
      <c r="AK47" s="210">
        <f t="shared" si="0"/>
        <v>0.3888888888888889</v>
      </c>
      <c r="AL47" s="110" t="s">
        <v>216</v>
      </c>
    </row>
    <row r="48" spans="1:38" x14ac:dyDescent="0.2">
      <c r="A48" s="231">
        <v>36</v>
      </c>
      <c r="B48" s="321" t="s">
        <v>246</v>
      </c>
      <c r="C48" s="34" t="s">
        <v>388</v>
      </c>
      <c r="D48" s="339">
        <f>7*4</f>
        <v>28</v>
      </c>
      <c r="E48" s="340"/>
      <c r="F48" s="340"/>
      <c r="G48" s="340">
        <f>4*4</f>
        <v>16</v>
      </c>
      <c r="H48" s="340"/>
      <c r="I48" s="340"/>
      <c r="J48" s="340"/>
      <c r="K48" s="340"/>
      <c r="L48" s="340">
        <f>4*4</f>
        <v>16</v>
      </c>
      <c r="M48" s="340"/>
      <c r="N48" s="340"/>
      <c r="O48" s="340"/>
      <c r="P48" s="340"/>
      <c r="Q48" s="340"/>
      <c r="R48" s="340"/>
      <c r="S48" s="340"/>
      <c r="T48" s="340"/>
      <c r="U48" s="340"/>
      <c r="V48" s="340"/>
      <c r="W48" s="340"/>
      <c r="X48" s="340">
        <f>5*12</f>
        <v>60</v>
      </c>
      <c r="Y48" s="341"/>
      <c r="Z48" s="341"/>
      <c r="AA48" s="341"/>
      <c r="AB48" s="341"/>
      <c r="AC48" s="341"/>
      <c r="AD48" s="341"/>
      <c r="AE48" s="341"/>
      <c r="AF48" s="341"/>
      <c r="AG48" s="341">
        <f>30</f>
        <v>30</v>
      </c>
      <c r="AH48" s="343"/>
      <c r="AI48" s="201">
        <f t="shared" si="1"/>
        <v>150</v>
      </c>
      <c r="AJ48" s="362">
        <v>137</v>
      </c>
      <c r="AK48" s="210">
        <f t="shared" si="0"/>
        <v>4.8928571428571432</v>
      </c>
      <c r="AL48" s="110" t="s">
        <v>216</v>
      </c>
    </row>
    <row r="49" spans="1:38" x14ac:dyDescent="0.2">
      <c r="A49" s="319">
        <v>37</v>
      </c>
      <c r="B49" s="321" t="s">
        <v>496</v>
      </c>
      <c r="C49" s="34" t="s">
        <v>91</v>
      </c>
      <c r="D49" s="339">
        <f>24*4</f>
        <v>96</v>
      </c>
      <c r="E49" s="340"/>
      <c r="F49" s="340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340"/>
      <c r="R49" s="340"/>
      <c r="S49" s="340"/>
      <c r="T49" s="340"/>
      <c r="U49" s="340"/>
      <c r="V49" s="340"/>
      <c r="W49" s="340"/>
      <c r="X49" s="340"/>
      <c r="Y49" s="341"/>
      <c r="Z49" s="340"/>
      <c r="AA49" s="341"/>
      <c r="AB49" s="340"/>
      <c r="AC49" s="340"/>
      <c r="AD49" s="340"/>
      <c r="AE49" s="340"/>
      <c r="AF49" s="340"/>
      <c r="AG49" s="340">
        <f>48</f>
        <v>48</v>
      </c>
      <c r="AH49" s="342">
        <f>1*6</f>
        <v>6</v>
      </c>
      <c r="AI49" s="201">
        <f t="shared" si="1"/>
        <v>150</v>
      </c>
      <c r="AJ49" s="362">
        <v>98</v>
      </c>
      <c r="AK49" s="210">
        <f t="shared" si="0"/>
        <v>1.0208333333333333</v>
      </c>
      <c r="AL49" s="110" t="s">
        <v>216</v>
      </c>
    </row>
    <row r="50" spans="1:38" x14ac:dyDescent="0.2">
      <c r="A50" s="319">
        <v>38</v>
      </c>
      <c r="B50" s="320" t="s">
        <v>372</v>
      </c>
      <c r="C50" s="34" t="s">
        <v>92</v>
      </c>
      <c r="D50" s="339">
        <f>3*4</f>
        <v>12</v>
      </c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>
        <f>6*6</f>
        <v>36</v>
      </c>
      <c r="T50" s="340"/>
      <c r="U50" s="340"/>
      <c r="V50" s="340"/>
      <c r="W50" s="340">
        <f>4*12</f>
        <v>48</v>
      </c>
      <c r="X50" s="340">
        <f>4*12</f>
        <v>48</v>
      </c>
      <c r="Y50" s="341"/>
      <c r="Z50" s="340"/>
      <c r="AA50" s="341"/>
      <c r="AB50" s="340"/>
      <c r="AC50" s="341"/>
      <c r="AD50" s="341"/>
      <c r="AE50" s="341"/>
      <c r="AF50" s="341"/>
      <c r="AG50" s="341">
        <f>6</f>
        <v>6</v>
      </c>
      <c r="AH50" s="343"/>
      <c r="AI50" s="201">
        <f t="shared" si="1"/>
        <v>150</v>
      </c>
      <c r="AJ50" s="362">
        <v>33</v>
      </c>
      <c r="AK50" s="210">
        <f t="shared" si="0"/>
        <v>2.75</v>
      </c>
      <c r="AL50" s="110" t="s">
        <v>216</v>
      </c>
    </row>
    <row r="51" spans="1:38" x14ac:dyDescent="0.2">
      <c r="A51" s="231">
        <v>39</v>
      </c>
      <c r="B51" s="321" t="s">
        <v>372</v>
      </c>
      <c r="C51" s="34" t="s">
        <v>190</v>
      </c>
      <c r="D51" s="339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>
        <f>7*6</f>
        <v>42</v>
      </c>
      <c r="T51" s="340"/>
      <c r="U51" s="340">
        <f>2*6</f>
        <v>12</v>
      </c>
      <c r="V51" s="340"/>
      <c r="W51" s="340">
        <f>2*12</f>
        <v>24</v>
      </c>
      <c r="X51" s="340">
        <f>6*12</f>
        <v>72</v>
      </c>
      <c r="Y51" s="341"/>
      <c r="Z51" s="340"/>
      <c r="AA51" s="341"/>
      <c r="AB51" s="340"/>
      <c r="AC51" s="341"/>
      <c r="AD51" s="341"/>
      <c r="AE51" s="341"/>
      <c r="AF51" s="340"/>
      <c r="AG51" s="340"/>
      <c r="AH51" s="342"/>
      <c r="AI51" s="201">
        <f t="shared" si="1"/>
        <v>150</v>
      </c>
      <c r="AJ51" s="362"/>
      <c r="AK51" s="210" t="e">
        <f t="shared" si="0"/>
        <v>#DIV/0!</v>
      </c>
      <c r="AL51" s="110" t="s">
        <v>216</v>
      </c>
    </row>
    <row r="52" spans="1:38" x14ac:dyDescent="0.2">
      <c r="A52" s="319">
        <v>40</v>
      </c>
      <c r="B52" s="321" t="s">
        <v>248</v>
      </c>
      <c r="C52" s="34" t="s">
        <v>176</v>
      </c>
      <c r="D52" s="339">
        <f>1*4</f>
        <v>4</v>
      </c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>
        <f>6*6</f>
        <v>36</v>
      </c>
      <c r="S52" s="340"/>
      <c r="T52" s="340">
        <f>2*6</f>
        <v>12</v>
      </c>
      <c r="U52" s="340"/>
      <c r="V52" s="340"/>
      <c r="W52" s="340"/>
      <c r="X52" s="340">
        <f>8*12</f>
        <v>96</v>
      </c>
      <c r="Y52" s="341"/>
      <c r="Z52" s="340"/>
      <c r="AA52" s="341"/>
      <c r="AB52" s="340"/>
      <c r="AC52" s="341"/>
      <c r="AD52" s="341"/>
      <c r="AE52" s="341"/>
      <c r="AF52" s="341"/>
      <c r="AG52" s="341">
        <f>2</f>
        <v>2</v>
      </c>
      <c r="AH52" s="343"/>
      <c r="AI52" s="201">
        <f t="shared" si="1"/>
        <v>150</v>
      </c>
      <c r="AJ52" s="362">
        <v>69</v>
      </c>
      <c r="AK52" s="210">
        <f t="shared" si="0"/>
        <v>17.25</v>
      </c>
      <c r="AL52" s="110" t="s">
        <v>216</v>
      </c>
    </row>
    <row r="53" spans="1:38" x14ac:dyDescent="0.2">
      <c r="A53" s="319">
        <v>41</v>
      </c>
      <c r="B53" s="321" t="s">
        <v>248</v>
      </c>
      <c r="C53" s="34" t="s">
        <v>93</v>
      </c>
      <c r="D53" s="339">
        <f>1*4</f>
        <v>4</v>
      </c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40">
        <f>7*6</f>
        <v>42</v>
      </c>
      <c r="S53" s="340"/>
      <c r="T53" s="340">
        <f>1*6</f>
        <v>6</v>
      </c>
      <c r="U53" s="340"/>
      <c r="V53" s="340"/>
      <c r="W53" s="340"/>
      <c r="X53" s="340">
        <f>8*12</f>
        <v>96</v>
      </c>
      <c r="Y53" s="341"/>
      <c r="Z53" s="340"/>
      <c r="AA53" s="341"/>
      <c r="AB53" s="340"/>
      <c r="AC53" s="341"/>
      <c r="AD53" s="341"/>
      <c r="AE53" s="341"/>
      <c r="AF53" s="341"/>
      <c r="AG53" s="341">
        <f>2</f>
        <v>2</v>
      </c>
      <c r="AH53" s="343"/>
      <c r="AI53" s="201">
        <f t="shared" si="1"/>
        <v>150</v>
      </c>
      <c r="AJ53" s="362">
        <v>60</v>
      </c>
      <c r="AK53" s="210">
        <f t="shared" si="0"/>
        <v>15</v>
      </c>
      <c r="AL53" s="110" t="s">
        <v>216</v>
      </c>
    </row>
    <row r="54" spans="1:38" x14ac:dyDescent="0.2">
      <c r="A54" s="231">
        <v>42</v>
      </c>
      <c r="B54" s="320" t="s">
        <v>249</v>
      </c>
      <c r="C54" s="34" t="s">
        <v>94</v>
      </c>
      <c r="D54" s="339">
        <v>36</v>
      </c>
      <c r="E54" s="340"/>
      <c r="F54" s="340"/>
      <c r="G54" s="340">
        <v>32</v>
      </c>
      <c r="H54" s="340"/>
      <c r="I54" s="340"/>
      <c r="J54" s="340"/>
      <c r="K54" s="340"/>
      <c r="L54" s="340"/>
      <c r="M54" s="340"/>
      <c r="N54" s="340"/>
      <c r="O54" s="340"/>
      <c r="P54" s="340"/>
      <c r="Q54" s="340"/>
      <c r="R54" s="340"/>
      <c r="S54" s="340"/>
      <c r="T54" s="340">
        <f>4*6</f>
        <v>24</v>
      </c>
      <c r="U54" s="340"/>
      <c r="V54" s="340"/>
      <c r="W54" s="340"/>
      <c r="X54" s="340"/>
      <c r="Y54" s="340"/>
      <c r="Z54" s="340"/>
      <c r="AA54" s="340"/>
      <c r="AB54" s="340"/>
      <c r="AC54" s="340"/>
      <c r="AD54" s="340"/>
      <c r="AE54" s="340"/>
      <c r="AF54" s="340"/>
      <c r="AG54" s="340">
        <f>52</f>
        <v>52</v>
      </c>
      <c r="AH54" s="342">
        <f>1*6</f>
        <v>6</v>
      </c>
      <c r="AI54" s="201">
        <f t="shared" si="1"/>
        <v>150</v>
      </c>
      <c r="AJ54" s="362">
        <v>177</v>
      </c>
      <c r="AK54" s="210">
        <f t="shared" si="0"/>
        <v>4.916666666666667</v>
      </c>
      <c r="AL54" s="110" t="s">
        <v>216</v>
      </c>
    </row>
    <row r="55" spans="1:38" x14ac:dyDescent="0.2">
      <c r="A55" s="319">
        <v>43</v>
      </c>
      <c r="B55" s="321" t="s">
        <v>258</v>
      </c>
      <c r="C55" s="34" t="s">
        <v>95</v>
      </c>
      <c r="D55" s="339">
        <f>11*4</f>
        <v>44</v>
      </c>
      <c r="E55" s="340"/>
      <c r="F55" s="340"/>
      <c r="G55" s="340"/>
      <c r="H55" s="340"/>
      <c r="I55" s="340"/>
      <c r="J55" s="340"/>
      <c r="K55" s="340"/>
      <c r="L55" s="340">
        <f>5*4</f>
        <v>20</v>
      </c>
      <c r="M55" s="340"/>
      <c r="N55" s="340"/>
      <c r="O55" s="340"/>
      <c r="P55" s="340"/>
      <c r="Q55" s="340"/>
      <c r="R55" s="340"/>
      <c r="S55" s="340">
        <f>4*6</f>
        <v>24</v>
      </c>
      <c r="T55" s="340">
        <f>4*6</f>
        <v>24</v>
      </c>
      <c r="U55" s="340"/>
      <c r="V55" s="340"/>
      <c r="W55" s="340"/>
      <c r="X55" s="340"/>
      <c r="Y55" s="341"/>
      <c r="Z55" s="340"/>
      <c r="AA55" s="341"/>
      <c r="AB55" s="341"/>
      <c r="AC55" s="341"/>
      <c r="AD55" s="341"/>
      <c r="AE55" s="341"/>
      <c r="AF55" s="341"/>
      <c r="AG55" s="341">
        <f>32</f>
        <v>32</v>
      </c>
      <c r="AH55" s="343">
        <f>1*6</f>
        <v>6</v>
      </c>
      <c r="AI55" s="201">
        <f t="shared" si="1"/>
        <v>150</v>
      </c>
      <c r="AJ55" s="362">
        <v>118</v>
      </c>
      <c r="AK55" s="210">
        <f t="shared" si="0"/>
        <v>2.6818181818181817</v>
      </c>
      <c r="AL55" s="110" t="s">
        <v>216</v>
      </c>
    </row>
    <row r="56" spans="1:38" x14ac:dyDescent="0.2">
      <c r="A56" s="319">
        <v>44</v>
      </c>
      <c r="B56" s="321" t="s">
        <v>258</v>
      </c>
      <c r="C56" s="34" t="s">
        <v>96</v>
      </c>
      <c r="D56" s="339">
        <f>7*4</f>
        <v>28</v>
      </c>
      <c r="E56" s="340"/>
      <c r="F56" s="340"/>
      <c r="G56" s="340"/>
      <c r="H56" s="340"/>
      <c r="I56" s="340"/>
      <c r="J56" s="340"/>
      <c r="K56" s="340"/>
      <c r="L56" s="340">
        <f>5*4</f>
        <v>20</v>
      </c>
      <c r="M56" s="340"/>
      <c r="N56" s="340"/>
      <c r="O56" s="340"/>
      <c r="P56" s="340"/>
      <c r="Q56" s="340"/>
      <c r="R56" s="340"/>
      <c r="S56" s="340">
        <f>7*6</f>
        <v>42</v>
      </c>
      <c r="T56" s="340">
        <f>5*6</f>
        <v>30</v>
      </c>
      <c r="U56" s="340"/>
      <c r="V56" s="340"/>
      <c r="W56" s="340"/>
      <c r="X56" s="340"/>
      <c r="Y56" s="341"/>
      <c r="Z56" s="340"/>
      <c r="AA56" s="341"/>
      <c r="AB56" s="341"/>
      <c r="AC56" s="341"/>
      <c r="AD56" s="341"/>
      <c r="AE56" s="341"/>
      <c r="AF56" s="341"/>
      <c r="AG56" s="341">
        <f>24</f>
        <v>24</v>
      </c>
      <c r="AH56" s="343">
        <f>1*6</f>
        <v>6</v>
      </c>
      <c r="AI56" s="201">
        <f t="shared" si="1"/>
        <v>150</v>
      </c>
      <c r="AJ56" s="362">
        <v>120</v>
      </c>
      <c r="AK56" s="210">
        <f t="shared" si="0"/>
        <v>4.2857142857142856</v>
      </c>
      <c r="AL56" s="110" t="s">
        <v>216</v>
      </c>
    </row>
    <row r="57" spans="1:38" x14ac:dyDescent="0.2">
      <c r="A57" s="231">
        <v>45</v>
      </c>
      <c r="B57" s="321" t="s">
        <v>295</v>
      </c>
      <c r="C57" s="34" t="s">
        <v>97</v>
      </c>
      <c r="D57" s="339">
        <f>7*4</f>
        <v>28</v>
      </c>
      <c r="E57" s="340"/>
      <c r="F57" s="340"/>
      <c r="G57" s="340"/>
      <c r="H57" s="340"/>
      <c r="I57" s="340"/>
      <c r="J57" s="340"/>
      <c r="K57" s="340"/>
      <c r="L57" s="340">
        <f>12*4</f>
        <v>48</v>
      </c>
      <c r="M57" s="340"/>
      <c r="N57" s="340"/>
      <c r="O57" s="340"/>
      <c r="P57" s="340"/>
      <c r="Q57" s="340"/>
      <c r="R57" s="340"/>
      <c r="S57" s="340"/>
      <c r="T57" s="340">
        <f>4*6</f>
        <v>24</v>
      </c>
      <c r="U57" s="340"/>
      <c r="V57" s="340"/>
      <c r="W57" s="340"/>
      <c r="X57" s="340"/>
      <c r="Y57" s="341"/>
      <c r="Z57" s="340"/>
      <c r="AA57" s="340"/>
      <c r="AB57" s="340"/>
      <c r="AC57" s="340"/>
      <c r="AD57" s="340"/>
      <c r="AE57" s="340"/>
      <c r="AF57" s="340">
        <f>1*6</f>
        <v>6</v>
      </c>
      <c r="AG57" s="340">
        <f>38</f>
        <v>38</v>
      </c>
      <c r="AH57" s="342">
        <f>1*6</f>
        <v>6</v>
      </c>
      <c r="AI57" s="201">
        <f t="shared" si="1"/>
        <v>150</v>
      </c>
      <c r="AJ57" s="362">
        <v>172</v>
      </c>
      <c r="AK57" s="210">
        <f t="shared" si="0"/>
        <v>6.1428571428571432</v>
      </c>
      <c r="AL57" s="110" t="s">
        <v>216</v>
      </c>
    </row>
    <row r="58" spans="1:38" x14ac:dyDescent="0.2">
      <c r="A58" s="319">
        <v>46</v>
      </c>
      <c r="B58" s="320" t="s">
        <v>240</v>
      </c>
      <c r="C58" s="34" t="s">
        <v>177</v>
      </c>
      <c r="D58" s="339">
        <f>5*4</f>
        <v>20</v>
      </c>
      <c r="E58" s="340"/>
      <c r="F58" s="340"/>
      <c r="G58" s="340">
        <f>4*4</f>
        <v>16</v>
      </c>
      <c r="H58" s="340"/>
      <c r="I58" s="340"/>
      <c r="J58" s="340"/>
      <c r="K58" s="340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>
        <f>8*12</f>
        <v>96</v>
      </c>
      <c r="Y58" s="341"/>
      <c r="Z58" s="340"/>
      <c r="AA58" s="341"/>
      <c r="AB58" s="340"/>
      <c r="AC58" s="340"/>
      <c r="AD58" s="340"/>
      <c r="AE58" s="340"/>
      <c r="AF58" s="340"/>
      <c r="AG58" s="340">
        <f>18</f>
        <v>18</v>
      </c>
      <c r="AH58" s="343"/>
      <c r="AI58" s="201">
        <f t="shared" si="1"/>
        <v>150</v>
      </c>
      <c r="AJ58" s="362">
        <v>17</v>
      </c>
      <c r="AK58" s="210">
        <f t="shared" si="0"/>
        <v>0.85</v>
      </c>
      <c r="AL58" s="110" t="s">
        <v>216</v>
      </c>
    </row>
    <row r="59" spans="1:38" x14ac:dyDescent="0.2">
      <c r="A59" s="319">
        <v>47</v>
      </c>
      <c r="B59" s="321" t="s">
        <v>240</v>
      </c>
      <c r="C59" s="34" t="s">
        <v>186</v>
      </c>
      <c r="D59" s="339">
        <f>1*4</f>
        <v>4</v>
      </c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0"/>
      <c r="R59" s="340">
        <f>7*2</f>
        <v>14</v>
      </c>
      <c r="S59" s="340">
        <f>7*4</f>
        <v>28</v>
      </c>
      <c r="T59" s="340"/>
      <c r="U59" s="340"/>
      <c r="V59" s="340"/>
      <c r="W59" s="340"/>
      <c r="X59" s="340">
        <f>8*12</f>
        <v>96</v>
      </c>
      <c r="Y59" s="341"/>
      <c r="Z59" s="340"/>
      <c r="AA59" s="341"/>
      <c r="AB59" s="340"/>
      <c r="AC59" s="341"/>
      <c r="AD59" s="341"/>
      <c r="AE59" s="341"/>
      <c r="AF59" s="341">
        <f>1*6</f>
        <v>6</v>
      </c>
      <c r="AG59" s="341">
        <f>2</f>
        <v>2</v>
      </c>
      <c r="AH59" s="343"/>
      <c r="AI59" s="201">
        <f t="shared" si="1"/>
        <v>150</v>
      </c>
      <c r="AJ59" s="362">
        <v>8</v>
      </c>
      <c r="AK59" s="210">
        <f t="shared" si="0"/>
        <v>2</v>
      </c>
      <c r="AL59" s="110" t="s">
        <v>216</v>
      </c>
    </row>
    <row r="60" spans="1:38" x14ac:dyDescent="0.2">
      <c r="A60" s="231">
        <v>48</v>
      </c>
      <c r="B60" s="321" t="s">
        <v>241</v>
      </c>
      <c r="C60" s="34" t="s">
        <v>152</v>
      </c>
      <c r="D60" s="339"/>
      <c r="E60" s="340"/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0"/>
      <c r="Q60" s="340"/>
      <c r="R60" s="340"/>
      <c r="S60" s="340"/>
      <c r="T60" s="340"/>
      <c r="U60" s="340"/>
      <c r="V60" s="340"/>
      <c r="W60" s="340"/>
      <c r="X60" s="340"/>
      <c r="Y60" s="341"/>
      <c r="Z60" s="340"/>
      <c r="AA60" s="341"/>
      <c r="AB60" s="340"/>
      <c r="AC60" s="440" t="s">
        <v>497</v>
      </c>
      <c r="AD60" s="441"/>
      <c r="AE60" s="441"/>
      <c r="AF60" s="441"/>
      <c r="AG60" s="441"/>
      <c r="AH60" s="441"/>
      <c r="AI60" s="201">
        <f t="shared" si="1"/>
        <v>0</v>
      </c>
      <c r="AJ60" s="362">
        <v>0</v>
      </c>
      <c r="AK60" s="210" t="e">
        <f t="shared" si="0"/>
        <v>#DIV/0!</v>
      </c>
      <c r="AL60" s="110" t="s">
        <v>216</v>
      </c>
    </row>
    <row r="61" spans="1:38" x14ac:dyDescent="0.2">
      <c r="A61" s="319">
        <v>49</v>
      </c>
      <c r="B61" s="321" t="s">
        <v>250</v>
      </c>
      <c r="C61" s="34" t="s">
        <v>98</v>
      </c>
      <c r="D61" s="339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0"/>
      <c r="S61" s="340"/>
      <c r="T61" s="340"/>
      <c r="U61" s="340">
        <f>3*6</f>
        <v>18</v>
      </c>
      <c r="V61" s="340"/>
      <c r="W61" s="340">
        <f>2*12</f>
        <v>24</v>
      </c>
      <c r="X61" s="340">
        <f>4*12</f>
        <v>48</v>
      </c>
      <c r="Y61" s="341"/>
      <c r="Z61" s="340"/>
      <c r="AA61" s="341"/>
      <c r="AB61" s="340"/>
      <c r="AC61" s="440" t="s">
        <v>449</v>
      </c>
      <c r="AD61" s="441"/>
      <c r="AE61" s="441"/>
      <c r="AF61" s="441"/>
      <c r="AG61" s="441"/>
      <c r="AH61" s="441"/>
      <c r="AI61" s="201">
        <f t="shared" si="1"/>
        <v>90</v>
      </c>
      <c r="AJ61" s="362">
        <v>86</v>
      </c>
      <c r="AK61" s="210" t="e">
        <f t="shared" si="0"/>
        <v>#DIV/0!</v>
      </c>
      <c r="AL61" s="110" t="s">
        <v>216</v>
      </c>
    </row>
    <row r="62" spans="1:38" x14ac:dyDescent="0.2">
      <c r="A62" s="319">
        <v>50</v>
      </c>
      <c r="B62" s="320" t="s">
        <v>250</v>
      </c>
      <c r="C62" s="34" t="s">
        <v>99</v>
      </c>
      <c r="D62" s="339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>
        <f>1*6</f>
        <v>6</v>
      </c>
      <c r="V62" s="340"/>
      <c r="W62" s="340">
        <f>3*12</f>
        <v>36</v>
      </c>
      <c r="X62" s="340">
        <f>5*12</f>
        <v>60</v>
      </c>
      <c r="Y62" s="341"/>
      <c r="Z62" s="340"/>
      <c r="AA62" s="341"/>
      <c r="AB62" s="340"/>
      <c r="AC62" s="440" t="s">
        <v>498</v>
      </c>
      <c r="AD62" s="441"/>
      <c r="AE62" s="441"/>
      <c r="AF62" s="441"/>
      <c r="AG62" s="441"/>
      <c r="AH62" s="441"/>
      <c r="AI62" s="201">
        <f t="shared" si="1"/>
        <v>102</v>
      </c>
      <c r="AJ62" s="362">
        <v>93</v>
      </c>
      <c r="AK62" s="210" t="e">
        <f t="shared" si="0"/>
        <v>#DIV/0!</v>
      </c>
      <c r="AL62" s="110" t="s">
        <v>216</v>
      </c>
    </row>
    <row r="63" spans="1:38" x14ac:dyDescent="0.2">
      <c r="A63" s="231">
        <v>51</v>
      </c>
      <c r="B63" s="321" t="s">
        <v>250</v>
      </c>
      <c r="C63" s="34" t="s">
        <v>231</v>
      </c>
      <c r="D63" s="339"/>
      <c r="E63" s="340"/>
      <c r="F63" s="340"/>
      <c r="G63" s="340"/>
      <c r="H63" s="340"/>
      <c r="I63" s="340"/>
      <c r="J63" s="340"/>
      <c r="K63" s="340"/>
      <c r="L63" s="340"/>
      <c r="M63" s="340"/>
      <c r="N63" s="340"/>
      <c r="O63" s="340"/>
      <c r="P63" s="340"/>
      <c r="Q63" s="340"/>
      <c r="R63" s="340"/>
      <c r="S63" s="340"/>
      <c r="T63" s="340"/>
      <c r="U63" s="340">
        <f>12*6</f>
        <v>72</v>
      </c>
      <c r="V63" s="340"/>
      <c r="W63" s="340">
        <f>2*12</f>
        <v>24</v>
      </c>
      <c r="X63" s="340">
        <f>4*12</f>
        <v>48</v>
      </c>
      <c r="Y63" s="341"/>
      <c r="Z63" s="340"/>
      <c r="AA63" s="341"/>
      <c r="AB63" s="340"/>
      <c r="AC63" s="340"/>
      <c r="AD63" s="340"/>
      <c r="AE63" s="340"/>
      <c r="AF63" s="340"/>
      <c r="AG63" s="340">
        <f>6</f>
        <v>6</v>
      </c>
      <c r="AH63" s="342"/>
      <c r="AI63" s="201">
        <f t="shared" si="1"/>
        <v>150</v>
      </c>
      <c r="AJ63" s="362">
        <v>240</v>
      </c>
      <c r="AK63" s="210" t="e">
        <f t="shared" si="0"/>
        <v>#DIV/0!</v>
      </c>
      <c r="AL63" s="110" t="s">
        <v>216</v>
      </c>
    </row>
    <row r="64" spans="1:38" x14ac:dyDescent="0.2">
      <c r="A64" s="319">
        <v>52</v>
      </c>
      <c r="B64" s="321" t="s">
        <v>372</v>
      </c>
      <c r="C64" s="34" t="s">
        <v>153</v>
      </c>
      <c r="D64" s="339"/>
      <c r="E64" s="340"/>
      <c r="F64" s="340"/>
      <c r="G64" s="340"/>
      <c r="H64" s="340"/>
      <c r="I64" s="340"/>
      <c r="J64" s="340"/>
      <c r="K64" s="340"/>
      <c r="L64" s="340"/>
      <c r="M64" s="340"/>
      <c r="N64" s="340"/>
      <c r="O64" s="340"/>
      <c r="P64" s="340"/>
      <c r="Q64" s="340"/>
      <c r="R64" s="340"/>
      <c r="S64" s="340">
        <f>2*6</f>
        <v>12</v>
      </c>
      <c r="T64" s="340"/>
      <c r="U64" s="340">
        <f>7*6</f>
        <v>42</v>
      </c>
      <c r="V64" s="340"/>
      <c r="W64" s="340">
        <f>1*12</f>
        <v>12</v>
      </c>
      <c r="X64" s="340">
        <f>7*12</f>
        <v>84</v>
      </c>
      <c r="Y64" s="341"/>
      <c r="Z64" s="340"/>
      <c r="AA64" s="341"/>
      <c r="AB64" s="340"/>
      <c r="AC64" s="341"/>
      <c r="AD64" s="341"/>
      <c r="AE64" s="341"/>
      <c r="AF64" s="341"/>
      <c r="AG64" s="341"/>
      <c r="AH64" s="343"/>
      <c r="AI64" s="201">
        <f t="shared" si="1"/>
        <v>150</v>
      </c>
      <c r="AJ64" s="362">
        <v>0</v>
      </c>
      <c r="AK64" s="210" t="e">
        <f t="shared" si="0"/>
        <v>#DIV/0!</v>
      </c>
      <c r="AL64" s="110" t="s">
        <v>216</v>
      </c>
    </row>
    <row r="65" spans="1:38" x14ac:dyDescent="0.2">
      <c r="A65" s="319">
        <v>53</v>
      </c>
      <c r="B65" s="321" t="s">
        <v>372</v>
      </c>
      <c r="C65" s="34" t="s">
        <v>185</v>
      </c>
      <c r="D65" s="339"/>
      <c r="E65" s="340"/>
      <c r="F65" s="340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0"/>
      <c r="S65" s="340">
        <f>1*6</f>
        <v>6</v>
      </c>
      <c r="T65" s="340"/>
      <c r="U65" s="340"/>
      <c r="V65" s="340"/>
      <c r="W65" s="340">
        <f>5*12</f>
        <v>60</v>
      </c>
      <c r="X65" s="340">
        <f>7*12</f>
        <v>84</v>
      </c>
      <c r="Y65" s="341"/>
      <c r="Z65" s="340"/>
      <c r="AA65" s="341"/>
      <c r="AB65" s="340"/>
      <c r="AC65" s="340"/>
      <c r="AD65" s="340"/>
      <c r="AE65" s="340"/>
      <c r="AF65" s="340"/>
      <c r="AG65" s="340"/>
      <c r="AH65" s="342"/>
      <c r="AI65" s="201">
        <f t="shared" si="1"/>
        <v>150</v>
      </c>
      <c r="AJ65" s="362"/>
      <c r="AK65" s="210" t="e">
        <f t="shared" si="0"/>
        <v>#DIV/0!</v>
      </c>
      <c r="AL65" s="110" t="s">
        <v>216</v>
      </c>
    </row>
    <row r="66" spans="1:38" x14ac:dyDescent="0.2">
      <c r="A66" s="231">
        <v>54</v>
      </c>
      <c r="B66" s="320" t="s">
        <v>241</v>
      </c>
      <c r="C66" s="34" t="s">
        <v>187</v>
      </c>
      <c r="D66" s="339">
        <f>1*4</f>
        <v>4</v>
      </c>
      <c r="E66" s="340"/>
      <c r="F66" s="340"/>
      <c r="G66" s="340"/>
      <c r="H66" s="340"/>
      <c r="I66" s="340"/>
      <c r="J66" s="340"/>
      <c r="K66" s="340"/>
      <c r="L66" s="340"/>
      <c r="M66" s="340"/>
      <c r="N66" s="340"/>
      <c r="O66" s="340"/>
      <c r="P66" s="340"/>
      <c r="Q66" s="340"/>
      <c r="R66" s="340"/>
      <c r="S66" s="340">
        <f>2*6</f>
        <v>12</v>
      </c>
      <c r="T66" s="340"/>
      <c r="U66" s="340">
        <f>12*6</f>
        <v>72</v>
      </c>
      <c r="V66" s="340"/>
      <c r="W66" s="340"/>
      <c r="X66" s="340">
        <f>5*12</f>
        <v>60</v>
      </c>
      <c r="Y66" s="341"/>
      <c r="Z66" s="340"/>
      <c r="AA66" s="341"/>
      <c r="AB66" s="340"/>
      <c r="AC66" s="341"/>
      <c r="AD66" s="341"/>
      <c r="AE66" s="341"/>
      <c r="AF66" s="341"/>
      <c r="AG66" s="341">
        <f>2</f>
        <v>2</v>
      </c>
      <c r="AH66" s="343"/>
      <c r="AI66" s="201">
        <f t="shared" si="1"/>
        <v>150</v>
      </c>
      <c r="AJ66" s="362">
        <v>18</v>
      </c>
      <c r="AK66" s="210">
        <f t="shared" si="0"/>
        <v>4.5</v>
      </c>
      <c r="AL66" s="110" t="s">
        <v>216</v>
      </c>
    </row>
    <row r="67" spans="1:38" x14ac:dyDescent="0.2">
      <c r="A67" s="319">
        <v>55</v>
      </c>
      <c r="B67" s="321" t="s">
        <v>398</v>
      </c>
      <c r="C67" s="34" t="s">
        <v>154</v>
      </c>
      <c r="D67" s="339">
        <v>60</v>
      </c>
      <c r="E67" s="340"/>
      <c r="F67" s="340"/>
      <c r="G67" s="340">
        <v>36</v>
      </c>
      <c r="H67" s="340"/>
      <c r="I67" s="340"/>
      <c r="J67" s="340"/>
      <c r="K67" s="340"/>
      <c r="L67" s="340"/>
      <c r="M67" s="340"/>
      <c r="N67" s="340"/>
      <c r="O67" s="340"/>
      <c r="P67" s="340"/>
      <c r="Q67" s="340"/>
      <c r="R67" s="340"/>
      <c r="S67" s="340"/>
      <c r="T67" s="340"/>
      <c r="U67" s="340"/>
      <c r="V67" s="340"/>
      <c r="W67" s="340"/>
      <c r="X67" s="340"/>
      <c r="Y67" s="341"/>
      <c r="Z67" s="340"/>
      <c r="AA67" s="341"/>
      <c r="AB67" s="340"/>
      <c r="AC67" s="340"/>
      <c r="AD67" s="340"/>
      <c r="AE67" s="340"/>
      <c r="AF67" s="340"/>
      <c r="AG67" s="340">
        <f>48</f>
        <v>48</v>
      </c>
      <c r="AH67" s="342">
        <f>1*6</f>
        <v>6</v>
      </c>
      <c r="AI67" s="201">
        <f t="shared" si="1"/>
        <v>150</v>
      </c>
      <c r="AJ67" s="362">
        <v>59</v>
      </c>
      <c r="AK67" s="210">
        <f t="shared" si="0"/>
        <v>0.98333333333333328</v>
      </c>
      <c r="AL67" s="110" t="s">
        <v>216</v>
      </c>
    </row>
    <row r="68" spans="1:38" x14ac:dyDescent="0.2">
      <c r="A68" s="319">
        <v>56</v>
      </c>
      <c r="B68" s="321" t="s">
        <v>499</v>
      </c>
      <c r="C68" s="34" t="s">
        <v>178</v>
      </c>
      <c r="D68" s="339"/>
      <c r="E68" s="340"/>
      <c r="F68" s="340"/>
      <c r="G68" s="340"/>
      <c r="H68" s="340"/>
      <c r="I68" s="340"/>
      <c r="J68" s="340"/>
      <c r="K68" s="340"/>
      <c r="L68" s="340"/>
      <c r="M68" s="340"/>
      <c r="N68" s="340"/>
      <c r="O68" s="340"/>
      <c r="P68" s="340"/>
      <c r="Q68" s="340"/>
      <c r="R68" s="340"/>
      <c r="S68" s="340"/>
      <c r="T68" s="340"/>
      <c r="U68" s="340">
        <f>9*6</f>
        <v>54</v>
      </c>
      <c r="V68" s="340"/>
      <c r="W68" s="340">
        <f>2*12</f>
        <v>24</v>
      </c>
      <c r="X68" s="340">
        <f>6*12</f>
        <v>72</v>
      </c>
      <c r="Y68" s="340"/>
      <c r="Z68" s="340"/>
      <c r="AA68" s="340"/>
      <c r="AB68" s="340"/>
      <c r="AC68" s="340"/>
      <c r="AD68" s="340"/>
      <c r="AE68" s="340"/>
      <c r="AF68" s="340"/>
      <c r="AG68" s="340"/>
      <c r="AH68" s="342"/>
      <c r="AI68" s="201">
        <f t="shared" si="1"/>
        <v>150</v>
      </c>
      <c r="AJ68" s="362">
        <v>0</v>
      </c>
      <c r="AK68" s="210" t="e">
        <f t="shared" si="0"/>
        <v>#DIV/0!</v>
      </c>
      <c r="AL68" s="110" t="s">
        <v>216</v>
      </c>
    </row>
    <row r="69" spans="1:38" x14ac:dyDescent="0.2">
      <c r="A69" s="231">
        <v>57</v>
      </c>
      <c r="B69" s="321" t="s">
        <v>373</v>
      </c>
      <c r="C69" s="34" t="s">
        <v>188</v>
      </c>
      <c r="D69" s="339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340"/>
      <c r="U69" s="340"/>
      <c r="V69" s="340"/>
      <c r="W69" s="340"/>
      <c r="X69" s="340"/>
      <c r="Y69" s="340"/>
      <c r="Z69" s="340"/>
      <c r="AA69" s="340"/>
      <c r="AB69" s="340"/>
      <c r="AC69" s="440" t="s">
        <v>302</v>
      </c>
      <c r="AD69" s="441"/>
      <c r="AE69" s="441"/>
      <c r="AF69" s="441"/>
      <c r="AG69" s="441"/>
      <c r="AH69" s="441"/>
      <c r="AI69" s="201">
        <f t="shared" si="1"/>
        <v>0</v>
      </c>
      <c r="AJ69" s="362"/>
      <c r="AK69" s="210" t="e">
        <f t="shared" si="0"/>
        <v>#DIV/0!</v>
      </c>
      <c r="AL69" s="110" t="s">
        <v>216</v>
      </c>
    </row>
    <row r="70" spans="1:38" x14ac:dyDescent="0.2">
      <c r="A70" s="319">
        <v>58</v>
      </c>
      <c r="B70" s="320" t="s">
        <v>241</v>
      </c>
      <c r="C70" s="34" t="s">
        <v>230</v>
      </c>
      <c r="D70" s="339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>
        <f>12*6</f>
        <v>72</v>
      </c>
      <c r="T70" s="340"/>
      <c r="U70" s="340">
        <f>1*6</f>
        <v>6</v>
      </c>
      <c r="V70" s="340"/>
      <c r="W70" s="340"/>
      <c r="X70" s="340">
        <f>6*12</f>
        <v>72</v>
      </c>
      <c r="Y70" s="340"/>
      <c r="Z70" s="340"/>
      <c r="AA70" s="340"/>
      <c r="AB70" s="340"/>
      <c r="AC70" s="340"/>
      <c r="AD70" s="340"/>
      <c r="AE70" s="340"/>
      <c r="AF70" s="340"/>
      <c r="AG70" s="340"/>
      <c r="AH70" s="342"/>
      <c r="AI70" s="201">
        <f t="shared" si="1"/>
        <v>150</v>
      </c>
      <c r="AJ70" s="362">
        <v>1</v>
      </c>
      <c r="AK70" s="210" t="e">
        <f t="shared" si="0"/>
        <v>#DIV/0!</v>
      </c>
      <c r="AL70" s="110" t="s">
        <v>216</v>
      </c>
    </row>
    <row r="71" spans="1:38" x14ac:dyDescent="0.2">
      <c r="A71" s="319">
        <v>59</v>
      </c>
      <c r="B71" s="321" t="s">
        <v>241</v>
      </c>
      <c r="C71" s="34" t="s">
        <v>234</v>
      </c>
      <c r="D71" s="339">
        <f>2*4</f>
        <v>8</v>
      </c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0"/>
      <c r="R71" s="340"/>
      <c r="S71" s="340">
        <f>5*6</f>
        <v>30</v>
      </c>
      <c r="T71" s="340"/>
      <c r="U71" s="340">
        <f>10*6</f>
        <v>60</v>
      </c>
      <c r="V71" s="340"/>
      <c r="W71" s="340"/>
      <c r="X71" s="340">
        <f>4*12</f>
        <v>48</v>
      </c>
      <c r="Y71" s="340"/>
      <c r="Z71" s="340"/>
      <c r="AA71" s="340"/>
      <c r="AB71" s="340"/>
      <c r="AC71" s="340"/>
      <c r="AD71" s="340"/>
      <c r="AE71" s="340"/>
      <c r="AF71" s="340"/>
      <c r="AG71" s="340">
        <f>4</f>
        <v>4</v>
      </c>
      <c r="AH71" s="342"/>
      <c r="AI71" s="201">
        <f t="shared" si="1"/>
        <v>150</v>
      </c>
      <c r="AJ71" s="362">
        <v>25</v>
      </c>
      <c r="AK71" s="210">
        <f t="shared" si="0"/>
        <v>3.125</v>
      </c>
      <c r="AL71" s="110" t="s">
        <v>216</v>
      </c>
    </row>
    <row r="72" spans="1:38" x14ac:dyDescent="0.2">
      <c r="A72" s="231">
        <v>60</v>
      </c>
      <c r="B72" s="321" t="s">
        <v>241</v>
      </c>
      <c r="C72" s="34" t="s">
        <v>233</v>
      </c>
      <c r="D72" s="339"/>
      <c r="E72" s="340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0"/>
      <c r="R72" s="340"/>
      <c r="S72" s="340">
        <f>2*6</f>
        <v>12</v>
      </c>
      <c r="T72" s="340"/>
      <c r="U72" s="340">
        <f>15*6</f>
        <v>90</v>
      </c>
      <c r="V72" s="340"/>
      <c r="W72" s="340"/>
      <c r="X72" s="340">
        <f>4*12</f>
        <v>48</v>
      </c>
      <c r="Y72" s="340"/>
      <c r="Z72" s="340"/>
      <c r="AA72" s="340"/>
      <c r="AB72" s="340"/>
      <c r="AC72" s="340"/>
      <c r="AD72" s="340"/>
      <c r="AE72" s="340"/>
      <c r="AF72" s="340"/>
      <c r="AG72" s="340"/>
      <c r="AH72" s="342"/>
      <c r="AI72" s="201">
        <f t="shared" si="1"/>
        <v>150</v>
      </c>
      <c r="AJ72" s="362">
        <v>1</v>
      </c>
      <c r="AK72" s="210" t="e">
        <f t="shared" si="0"/>
        <v>#DIV/0!</v>
      </c>
      <c r="AL72" s="110" t="s">
        <v>216</v>
      </c>
    </row>
    <row r="73" spans="1:38" x14ac:dyDescent="0.2">
      <c r="A73" s="319">
        <v>61</v>
      </c>
      <c r="B73" s="321" t="s">
        <v>241</v>
      </c>
      <c r="C73" s="34" t="s">
        <v>229</v>
      </c>
      <c r="D73" s="339"/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  <c r="R73" s="340"/>
      <c r="S73" s="340">
        <f>12*6</f>
        <v>72</v>
      </c>
      <c r="T73" s="340"/>
      <c r="U73" s="340"/>
      <c r="V73" s="340"/>
      <c r="W73" s="340"/>
      <c r="X73" s="340">
        <f>6*12</f>
        <v>72</v>
      </c>
      <c r="Y73" s="340"/>
      <c r="Z73" s="340"/>
      <c r="AA73" s="340"/>
      <c r="AB73" s="340"/>
      <c r="AC73" s="340"/>
      <c r="AD73" s="340"/>
      <c r="AE73" s="340"/>
      <c r="AF73" s="340">
        <f>1*6</f>
        <v>6</v>
      </c>
      <c r="AG73" s="340"/>
      <c r="AH73" s="342"/>
      <c r="AI73" s="201">
        <f t="shared" si="1"/>
        <v>150</v>
      </c>
      <c r="AJ73" s="362">
        <v>1</v>
      </c>
      <c r="AK73" s="210" t="e">
        <f t="shared" si="0"/>
        <v>#DIV/0!</v>
      </c>
      <c r="AL73" s="110" t="s">
        <v>216</v>
      </c>
    </row>
    <row r="74" spans="1:38" x14ac:dyDescent="0.2">
      <c r="A74" s="319">
        <v>62</v>
      </c>
      <c r="B74" s="320" t="s">
        <v>241</v>
      </c>
      <c r="C74" s="34" t="s">
        <v>228</v>
      </c>
      <c r="D74" s="339">
        <f>9*4</f>
        <v>36</v>
      </c>
      <c r="E74" s="340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0"/>
      <c r="R74" s="340">
        <f>2*6</f>
        <v>12</v>
      </c>
      <c r="S74" s="340"/>
      <c r="T74" s="340">
        <f>3*6</f>
        <v>18</v>
      </c>
      <c r="U74" s="340"/>
      <c r="V74" s="340"/>
      <c r="W74" s="340"/>
      <c r="X74" s="340">
        <f t="shared" ref="X74:X79" si="2">5*12</f>
        <v>60</v>
      </c>
      <c r="Y74" s="340"/>
      <c r="Z74" s="340"/>
      <c r="AA74" s="340"/>
      <c r="AB74" s="340"/>
      <c r="AC74" s="340"/>
      <c r="AD74" s="340"/>
      <c r="AE74" s="340"/>
      <c r="AF74" s="340"/>
      <c r="AG74" s="340">
        <f>24</f>
        <v>24</v>
      </c>
      <c r="AH74" s="342"/>
      <c r="AI74" s="201">
        <f t="shared" si="1"/>
        <v>150</v>
      </c>
      <c r="AJ74" s="362">
        <v>45</v>
      </c>
      <c r="AK74" s="210">
        <f t="shared" si="0"/>
        <v>1.25</v>
      </c>
      <c r="AL74" s="110" t="s">
        <v>216</v>
      </c>
    </row>
    <row r="75" spans="1:38" x14ac:dyDescent="0.2">
      <c r="A75" s="231">
        <v>63</v>
      </c>
      <c r="B75" s="321" t="s">
        <v>287</v>
      </c>
      <c r="C75" s="34" t="s">
        <v>227</v>
      </c>
      <c r="D75" s="339"/>
      <c r="E75" s="340"/>
      <c r="F75" s="340"/>
      <c r="G75" s="340">
        <v>8</v>
      </c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>
        <f>11*6</f>
        <v>66</v>
      </c>
      <c r="V75" s="340"/>
      <c r="W75" s="340">
        <f>1*12</f>
        <v>12</v>
      </c>
      <c r="X75" s="340">
        <f t="shared" si="2"/>
        <v>60</v>
      </c>
      <c r="Y75" s="340"/>
      <c r="Z75" s="340"/>
      <c r="AA75" s="340"/>
      <c r="AB75" s="340"/>
      <c r="AC75" s="340"/>
      <c r="AD75" s="340"/>
      <c r="AE75" s="340"/>
      <c r="AF75" s="340"/>
      <c r="AG75" s="340">
        <f>4</f>
        <v>4</v>
      </c>
      <c r="AH75" s="342"/>
      <c r="AI75" s="201">
        <f t="shared" si="1"/>
        <v>150</v>
      </c>
      <c r="AJ75" s="362">
        <v>7</v>
      </c>
      <c r="AK75" s="210" t="e">
        <f t="shared" si="0"/>
        <v>#DIV/0!</v>
      </c>
      <c r="AL75" s="110" t="s">
        <v>216</v>
      </c>
    </row>
    <row r="76" spans="1:38" x14ac:dyDescent="0.2">
      <c r="A76" s="319">
        <v>64</v>
      </c>
      <c r="B76" s="321" t="s">
        <v>247</v>
      </c>
      <c r="C76" s="34" t="s">
        <v>264</v>
      </c>
      <c r="D76" s="339">
        <f>15*4</f>
        <v>60</v>
      </c>
      <c r="E76" s="340"/>
      <c r="F76" s="340"/>
      <c r="G76" s="340"/>
      <c r="H76" s="340"/>
      <c r="I76" s="340"/>
      <c r="J76" s="340"/>
      <c r="K76" s="340"/>
      <c r="L76" s="340"/>
      <c r="M76" s="340"/>
      <c r="N76" s="340"/>
      <c r="O76" s="340"/>
      <c r="P76" s="340"/>
      <c r="Q76" s="340"/>
      <c r="R76" s="340"/>
      <c r="S76" s="340"/>
      <c r="T76" s="340"/>
      <c r="U76" s="340">
        <f>3*6</f>
        <v>18</v>
      </c>
      <c r="V76" s="340"/>
      <c r="W76" s="340"/>
      <c r="X76" s="340">
        <f t="shared" si="2"/>
        <v>60</v>
      </c>
      <c r="Y76" s="340"/>
      <c r="Z76" s="340"/>
      <c r="AA76" s="340"/>
      <c r="AB76" s="340"/>
      <c r="AC76" s="340"/>
      <c r="AD76" s="340"/>
      <c r="AE76" s="340"/>
      <c r="AF76" s="340"/>
      <c r="AG76" s="340">
        <f>12</f>
        <v>12</v>
      </c>
      <c r="AH76" s="342"/>
      <c r="AI76" s="201">
        <f t="shared" si="1"/>
        <v>150</v>
      </c>
      <c r="AJ76" s="362">
        <v>37</v>
      </c>
      <c r="AK76" s="210">
        <f t="shared" si="0"/>
        <v>0.6166666666666667</v>
      </c>
      <c r="AL76" s="110" t="s">
        <v>216</v>
      </c>
    </row>
    <row r="77" spans="1:38" x14ac:dyDescent="0.2">
      <c r="A77" s="319">
        <v>65</v>
      </c>
      <c r="B77" s="321" t="s">
        <v>242</v>
      </c>
      <c r="C77" s="34" t="s">
        <v>251</v>
      </c>
      <c r="D77" s="339">
        <f>4*4</f>
        <v>16</v>
      </c>
      <c r="E77" s="340"/>
      <c r="F77" s="340"/>
      <c r="G77" s="340"/>
      <c r="H77" s="340"/>
      <c r="I77" s="340"/>
      <c r="J77" s="340"/>
      <c r="K77" s="340"/>
      <c r="L77" s="340"/>
      <c r="M77" s="340"/>
      <c r="N77" s="340"/>
      <c r="O77" s="340"/>
      <c r="P77" s="340"/>
      <c r="Q77" s="340"/>
      <c r="R77" s="340"/>
      <c r="S77" s="340">
        <f>1*6</f>
        <v>6</v>
      </c>
      <c r="T77" s="340"/>
      <c r="U77" s="340"/>
      <c r="V77" s="340"/>
      <c r="W77" s="340">
        <f>5*12</f>
        <v>60</v>
      </c>
      <c r="X77" s="340">
        <f t="shared" si="2"/>
        <v>60</v>
      </c>
      <c r="Y77" s="340"/>
      <c r="Z77" s="340"/>
      <c r="AA77" s="340"/>
      <c r="AB77" s="340"/>
      <c r="AC77" s="340"/>
      <c r="AD77" s="340"/>
      <c r="AE77" s="340"/>
      <c r="AF77" s="340"/>
      <c r="AG77" s="340">
        <f>8</f>
        <v>8</v>
      </c>
      <c r="AH77" s="342"/>
      <c r="AI77" s="201">
        <f t="shared" si="1"/>
        <v>150</v>
      </c>
      <c r="AJ77" s="362">
        <v>67</v>
      </c>
      <c r="AK77" s="210">
        <f t="shared" ref="AK77:AK171" si="3">+AJ77/D77</f>
        <v>4.1875</v>
      </c>
      <c r="AL77" s="110" t="s">
        <v>216</v>
      </c>
    </row>
    <row r="78" spans="1:38" ht="14.25" customHeight="1" x14ac:dyDescent="0.2">
      <c r="A78" s="231">
        <v>66</v>
      </c>
      <c r="B78" s="320" t="s">
        <v>287</v>
      </c>
      <c r="C78" s="34" t="s">
        <v>262</v>
      </c>
      <c r="D78" s="339"/>
      <c r="E78" s="340"/>
      <c r="F78" s="340"/>
      <c r="G78" s="340">
        <v>8</v>
      </c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>
        <f>13*6</f>
        <v>78</v>
      </c>
      <c r="V78" s="340"/>
      <c r="W78" s="340"/>
      <c r="X78" s="340">
        <f t="shared" si="2"/>
        <v>60</v>
      </c>
      <c r="Y78" s="340"/>
      <c r="Z78" s="340"/>
      <c r="AA78" s="340"/>
      <c r="AB78" s="340"/>
      <c r="AC78" s="340"/>
      <c r="AD78" s="340"/>
      <c r="AE78" s="340"/>
      <c r="AF78" s="340"/>
      <c r="AG78" s="340">
        <f>4</f>
        <v>4</v>
      </c>
      <c r="AH78" s="342"/>
      <c r="AI78" s="201">
        <f t="shared" ref="AI78:AI171" si="4">SUM(D78:AH78)</f>
        <v>150</v>
      </c>
      <c r="AJ78" s="362">
        <v>3</v>
      </c>
      <c r="AK78" s="210" t="e">
        <f t="shared" si="3"/>
        <v>#DIV/0!</v>
      </c>
      <c r="AL78" s="110" t="s">
        <v>216</v>
      </c>
    </row>
    <row r="79" spans="1:38" x14ac:dyDescent="0.2">
      <c r="A79" s="319">
        <v>67</v>
      </c>
      <c r="B79" s="321" t="s">
        <v>287</v>
      </c>
      <c r="C79" s="34" t="s">
        <v>266</v>
      </c>
      <c r="D79" s="339"/>
      <c r="E79" s="340"/>
      <c r="F79" s="340"/>
      <c r="G79" s="340">
        <v>8</v>
      </c>
      <c r="H79" s="340"/>
      <c r="I79" s="340"/>
      <c r="J79" s="340"/>
      <c r="K79" s="340"/>
      <c r="L79" s="340"/>
      <c r="M79" s="340"/>
      <c r="N79" s="340"/>
      <c r="O79" s="340"/>
      <c r="P79" s="340"/>
      <c r="Q79" s="340"/>
      <c r="R79" s="340"/>
      <c r="S79" s="340"/>
      <c r="T79" s="340"/>
      <c r="U79" s="340">
        <f>13*6</f>
        <v>78</v>
      </c>
      <c r="V79" s="340"/>
      <c r="W79" s="340"/>
      <c r="X79" s="340">
        <f t="shared" si="2"/>
        <v>60</v>
      </c>
      <c r="Y79" s="340"/>
      <c r="Z79" s="340"/>
      <c r="AA79" s="340"/>
      <c r="AB79" s="340"/>
      <c r="AC79" s="340"/>
      <c r="AD79" s="340"/>
      <c r="AE79" s="340"/>
      <c r="AF79" s="340"/>
      <c r="AG79" s="340">
        <f>4</f>
        <v>4</v>
      </c>
      <c r="AH79" s="342"/>
      <c r="AI79" s="201">
        <f t="shared" si="4"/>
        <v>150</v>
      </c>
      <c r="AJ79" s="361"/>
      <c r="AK79" s="210" t="e">
        <f t="shared" si="3"/>
        <v>#DIV/0!</v>
      </c>
      <c r="AL79" s="110" t="s">
        <v>216</v>
      </c>
    </row>
    <row r="80" spans="1:38" x14ac:dyDescent="0.2">
      <c r="A80" s="319">
        <v>68</v>
      </c>
      <c r="B80" s="321" t="s">
        <v>241</v>
      </c>
      <c r="C80" s="34" t="s">
        <v>267</v>
      </c>
      <c r="D80" s="339"/>
      <c r="E80" s="340"/>
      <c r="F80" s="340"/>
      <c r="G80" s="340"/>
      <c r="H80" s="340"/>
      <c r="I80" s="340"/>
      <c r="J80" s="340"/>
      <c r="K80" s="340"/>
      <c r="L80" s="340"/>
      <c r="M80" s="340"/>
      <c r="N80" s="340"/>
      <c r="O80" s="340"/>
      <c r="P80" s="340"/>
      <c r="Q80" s="340"/>
      <c r="R80" s="340"/>
      <c r="S80" s="340">
        <f>11*6</f>
        <v>66</v>
      </c>
      <c r="T80" s="340"/>
      <c r="U80" s="340"/>
      <c r="V80" s="340"/>
      <c r="W80" s="340"/>
      <c r="X80" s="340">
        <f>7*12</f>
        <v>84</v>
      </c>
      <c r="Y80" s="340"/>
      <c r="Z80" s="340"/>
      <c r="AA80" s="340"/>
      <c r="AB80" s="340"/>
      <c r="AC80" s="340"/>
      <c r="AD80" s="340"/>
      <c r="AE80" s="340"/>
      <c r="AF80" s="340"/>
      <c r="AG80" s="340"/>
      <c r="AH80" s="342"/>
      <c r="AI80" s="201">
        <f t="shared" si="4"/>
        <v>150</v>
      </c>
      <c r="AJ80" s="361"/>
      <c r="AK80" s="210" t="e">
        <f t="shared" si="3"/>
        <v>#DIV/0!</v>
      </c>
      <c r="AL80" s="110" t="s">
        <v>216</v>
      </c>
    </row>
    <row r="81" spans="1:38" x14ac:dyDescent="0.2">
      <c r="A81" s="231">
        <v>69</v>
      </c>
      <c r="B81" s="321" t="s">
        <v>239</v>
      </c>
      <c r="C81" s="34" t="s">
        <v>268</v>
      </c>
      <c r="D81" s="339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>
        <f>11*6</f>
        <v>66</v>
      </c>
      <c r="T81" s="340"/>
      <c r="U81" s="340"/>
      <c r="V81" s="340"/>
      <c r="W81" s="340">
        <f>1*12</f>
        <v>12</v>
      </c>
      <c r="X81" s="340">
        <f>7*12</f>
        <v>84</v>
      </c>
      <c r="Y81" s="340"/>
      <c r="Z81" s="340"/>
      <c r="AA81" s="340"/>
      <c r="AB81" s="340"/>
      <c r="AC81" s="340"/>
      <c r="AD81" s="340"/>
      <c r="AE81" s="340"/>
      <c r="AF81" s="340"/>
      <c r="AG81" s="340"/>
      <c r="AH81" s="342"/>
      <c r="AI81" s="201">
        <f t="shared" si="4"/>
        <v>162</v>
      </c>
      <c r="AJ81" s="363"/>
      <c r="AK81" s="210" t="e">
        <f t="shared" si="3"/>
        <v>#DIV/0!</v>
      </c>
      <c r="AL81" s="110" t="s">
        <v>216</v>
      </c>
    </row>
    <row r="82" spans="1:38" x14ac:dyDescent="0.2">
      <c r="A82" s="319">
        <v>70</v>
      </c>
      <c r="B82" s="320" t="s">
        <v>256</v>
      </c>
      <c r="C82" s="34" t="s">
        <v>273</v>
      </c>
      <c r="D82" s="339"/>
      <c r="E82" s="340"/>
      <c r="F82" s="340"/>
      <c r="G82" s="340"/>
      <c r="H82" s="340"/>
      <c r="I82" s="340"/>
      <c r="J82" s="340"/>
      <c r="K82" s="340"/>
      <c r="L82" s="340"/>
      <c r="M82" s="340"/>
      <c r="N82" s="340"/>
      <c r="O82" s="340"/>
      <c r="P82" s="340"/>
      <c r="Q82" s="340"/>
      <c r="R82" s="340"/>
      <c r="S82" s="340">
        <f>1*6</f>
        <v>6</v>
      </c>
      <c r="T82" s="340"/>
      <c r="U82" s="340"/>
      <c r="V82" s="340"/>
      <c r="W82" s="340">
        <f>6*12</f>
        <v>72</v>
      </c>
      <c r="X82" s="340">
        <f>6*12</f>
        <v>72</v>
      </c>
      <c r="Y82" s="340"/>
      <c r="Z82" s="340"/>
      <c r="AA82" s="340"/>
      <c r="AB82" s="340"/>
      <c r="AC82" s="340"/>
      <c r="AD82" s="340"/>
      <c r="AE82" s="340"/>
      <c r="AF82" s="340"/>
      <c r="AG82" s="340"/>
      <c r="AH82" s="342"/>
      <c r="AI82" s="201">
        <f t="shared" si="4"/>
        <v>150</v>
      </c>
      <c r="AJ82" s="362"/>
      <c r="AK82" s="210" t="e">
        <f t="shared" si="3"/>
        <v>#DIV/0!</v>
      </c>
      <c r="AL82" s="110" t="s">
        <v>216</v>
      </c>
    </row>
    <row r="83" spans="1:38" x14ac:dyDescent="0.2">
      <c r="A83" s="319">
        <v>71</v>
      </c>
      <c r="B83" s="321" t="s">
        <v>239</v>
      </c>
      <c r="C83" s="34" t="s">
        <v>265</v>
      </c>
      <c r="D83" s="339"/>
      <c r="E83" s="340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>
        <f>13*6</f>
        <v>78</v>
      </c>
      <c r="T83" s="340"/>
      <c r="U83" s="340"/>
      <c r="V83" s="340"/>
      <c r="W83" s="340"/>
      <c r="X83" s="340">
        <f>6*12</f>
        <v>72</v>
      </c>
      <c r="Y83" s="340"/>
      <c r="Z83" s="340"/>
      <c r="AA83" s="340"/>
      <c r="AB83" s="340"/>
      <c r="AC83" s="340"/>
      <c r="AD83" s="340"/>
      <c r="AE83" s="340"/>
      <c r="AF83" s="340"/>
      <c r="AG83" s="340"/>
      <c r="AH83" s="342"/>
      <c r="AI83" s="201">
        <f t="shared" si="4"/>
        <v>150</v>
      </c>
      <c r="AJ83" s="362"/>
      <c r="AK83" s="210" t="e">
        <f t="shared" si="3"/>
        <v>#DIV/0!</v>
      </c>
      <c r="AL83" s="110" t="s">
        <v>216</v>
      </c>
    </row>
    <row r="84" spans="1:38" x14ac:dyDescent="0.2">
      <c r="A84" s="231">
        <v>72</v>
      </c>
      <c r="B84" s="321" t="s">
        <v>256</v>
      </c>
      <c r="C84" s="34" t="s">
        <v>254</v>
      </c>
      <c r="D84" s="339"/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>
        <f>1*6</f>
        <v>6</v>
      </c>
      <c r="T84" s="340"/>
      <c r="U84" s="340"/>
      <c r="V84" s="340"/>
      <c r="W84" s="340">
        <f>6*12</f>
        <v>72</v>
      </c>
      <c r="X84" s="340">
        <f>6*12</f>
        <v>72</v>
      </c>
      <c r="Y84" s="340"/>
      <c r="Z84" s="340"/>
      <c r="AA84" s="340"/>
      <c r="AB84" s="340"/>
      <c r="AC84" s="340"/>
      <c r="AD84" s="340"/>
      <c r="AE84" s="340"/>
      <c r="AF84" s="340"/>
      <c r="AG84" s="340"/>
      <c r="AH84" s="342"/>
      <c r="AI84" s="201">
        <f t="shared" si="4"/>
        <v>150</v>
      </c>
      <c r="AJ84" s="362">
        <v>0</v>
      </c>
      <c r="AK84" s="210" t="e">
        <f t="shared" si="3"/>
        <v>#DIV/0!</v>
      </c>
      <c r="AL84" s="110" t="s">
        <v>216</v>
      </c>
    </row>
    <row r="85" spans="1:38" x14ac:dyDescent="0.2">
      <c r="A85" s="319">
        <v>73</v>
      </c>
      <c r="B85" s="321" t="s">
        <v>241</v>
      </c>
      <c r="C85" s="34" t="s">
        <v>269</v>
      </c>
      <c r="D85" s="339">
        <f>5*4</f>
        <v>20</v>
      </c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>
        <f>3*6</f>
        <v>18</v>
      </c>
      <c r="T85" s="340"/>
      <c r="U85" s="340">
        <f>9*6</f>
        <v>54</v>
      </c>
      <c r="V85" s="340"/>
      <c r="W85" s="340"/>
      <c r="X85" s="340">
        <f>4*12</f>
        <v>48</v>
      </c>
      <c r="Y85" s="340"/>
      <c r="Z85" s="340"/>
      <c r="AA85" s="340"/>
      <c r="AB85" s="340"/>
      <c r="AC85" s="340"/>
      <c r="AD85" s="340"/>
      <c r="AE85" s="340"/>
      <c r="AF85" s="340"/>
      <c r="AG85" s="340">
        <f>10</f>
        <v>10</v>
      </c>
      <c r="AH85" s="342"/>
      <c r="AI85" s="201">
        <f t="shared" si="4"/>
        <v>150</v>
      </c>
      <c r="AJ85" s="362">
        <v>52</v>
      </c>
      <c r="AK85" s="210">
        <f t="shared" si="3"/>
        <v>2.6</v>
      </c>
      <c r="AL85" s="110" t="s">
        <v>216</v>
      </c>
    </row>
    <row r="86" spans="1:38" x14ac:dyDescent="0.2">
      <c r="A86" s="319">
        <v>74</v>
      </c>
      <c r="B86" s="320" t="s">
        <v>242</v>
      </c>
      <c r="C86" s="34" t="s">
        <v>274</v>
      </c>
      <c r="D86" s="339">
        <f>23*4</f>
        <v>92</v>
      </c>
      <c r="E86" s="340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0"/>
      <c r="U86" s="340"/>
      <c r="V86" s="340"/>
      <c r="W86" s="340"/>
      <c r="X86" s="340"/>
      <c r="Y86" s="340"/>
      <c r="Z86" s="340"/>
      <c r="AA86" s="340"/>
      <c r="AB86" s="340"/>
      <c r="AC86" s="340"/>
      <c r="AD86" s="340"/>
      <c r="AE86" s="340"/>
      <c r="AF86" s="340">
        <f>1*6</f>
        <v>6</v>
      </c>
      <c r="AG86" s="340">
        <f>46</f>
        <v>46</v>
      </c>
      <c r="AH86" s="342">
        <f>1*6</f>
        <v>6</v>
      </c>
      <c r="AI86" s="201">
        <f t="shared" si="4"/>
        <v>150</v>
      </c>
      <c r="AJ86" s="362">
        <v>79</v>
      </c>
      <c r="AK86" s="210">
        <f t="shared" si="3"/>
        <v>0.85869565217391308</v>
      </c>
      <c r="AL86" s="110" t="s">
        <v>216</v>
      </c>
    </row>
    <row r="87" spans="1:38" x14ac:dyDescent="0.2">
      <c r="A87" s="231">
        <v>75</v>
      </c>
      <c r="B87" s="321" t="s">
        <v>306</v>
      </c>
      <c r="C87" s="34" t="s">
        <v>275</v>
      </c>
      <c r="D87" s="339">
        <f>24*4</f>
        <v>96</v>
      </c>
      <c r="E87" s="340"/>
      <c r="F87" s="340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340"/>
      <c r="R87" s="340"/>
      <c r="S87" s="340"/>
      <c r="T87" s="340"/>
      <c r="U87" s="340"/>
      <c r="V87" s="340"/>
      <c r="W87" s="340"/>
      <c r="X87" s="340"/>
      <c r="Y87" s="340"/>
      <c r="Z87" s="340"/>
      <c r="AA87" s="340"/>
      <c r="AB87" s="340"/>
      <c r="AC87" s="340"/>
      <c r="AD87" s="340"/>
      <c r="AE87" s="340"/>
      <c r="AF87" s="340"/>
      <c r="AG87" s="340">
        <f>50</f>
        <v>50</v>
      </c>
      <c r="AH87" s="342">
        <f>1*4</f>
        <v>4</v>
      </c>
      <c r="AI87" s="201">
        <f t="shared" si="4"/>
        <v>150</v>
      </c>
      <c r="AJ87" s="362"/>
      <c r="AK87" s="210">
        <f t="shared" si="3"/>
        <v>0</v>
      </c>
      <c r="AL87" s="110" t="s">
        <v>216</v>
      </c>
    </row>
    <row r="88" spans="1:38" x14ac:dyDescent="0.2">
      <c r="A88" s="319">
        <v>76</v>
      </c>
      <c r="B88" s="321" t="s">
        <v>247</v>
      </c>
      <c r="C88" s="34" t="s">
        <v>276</v>
      </c>
      <c r="D88" s="339">
        <f>13*4</f>
        <v>52</v>
      </c>
      <c r="E88" s="340"/>
      <c r="F88" s="340"/>
      <c r="G88" s="340"/>
      <c r="H88" s="340"/>
      <c r="I88" s="340"/>
      <c r="J88" s="340"/>
      <c r="K88" s="340"/>
      <c r="L88" s="340"/>
      <c r="M88" s="340"/>
      <c r="N88" s="340"/>
      <c r="O88" s="340"/>
      <c r="P88" s="340"/>
      <c r="Q88" s="340"/>
      <c r="R88" s="340"/>
      <c r="S88" s="340"/>
      <c r="T88" s="340"/>
      <c r="U88" s="340">
        <f>2*6</f>
        <v>12</v>
      </c>
      <c r="V88" s="340"/>
      <c r="W88" s="340"/>
      <c r="X88" s="340">
        <f>5*12</f>
        <v>60</v>
      </c>
      <c r="Y88" s="340"/>
      <c r="Z88" s="340"/>
      <c r="AA88" s="340"/>
      <c r="AB88" s="340"/>
      <c r="AC88" s="340"/>
      <c r="AD88" s="340"/>
      <c r="AE88" s="340"/>
      <c r="AF88" s="340"/>
      <c r="AG88" s="340">
        <f>26</f>
        <v>26</v>
      </c>
      <c r="AH88" s="342"/>
      <c r="AI88" s="201">
        <f t="shared" si="4"/>
        <v>150</v>
      </c>
      <c r="AJ88" s="362">
        <v>46</v>
      </c>
      <c r="AK88" s="210">
        <f t="shared" si="3"/>
        <v>0.88461538461538458</v>
      </c>
      <c r="AL88" s="110" t="s">
        <v>216</v>
      </c>
    </row>
    <row r="89" spans="1:38" x14ac:dyDescent="0.2">
      <c r="A89" s="319">
        <v>77</v>
      </c>
      <c r="B89" s="321" t="s">
        <v>239</v>
      </c>
      <c r="C89" s="34" t="s">
        <v>308</v>
      </c>
      <c r="D89" s="339"/>
      <c r="E89" s="340"/>
      <c r="F89" s="340"/>
      <c r="G89" s="340"/>
      <c r="H89" s="340"/>
      <c r="I89" s="340"/>
      <c r="J89" s="340"/>
      <c r="K89" s="340"/>
      <c r="L89" s="340"/>
      <c r="M89" s="340"/>
      <c r="N89" s="340"/>
      <c r="O89" s="340"/>
      <c r="P89" s="340"/>
      <c r="Q89" s="340"/>
      <c r="R89" s="340"/>
      <c r="S89" s="340">
        <f>13*6</f>
        <v>78</v>
      </c>
      <c r="T89" s="340"/>
      <c r="U89" s="340"/>
      <c r="V89" s="340"/>
      <c r="W89" s="340"/>
      <c r="X89" s="340">
        <f>6*12</f>
        <v>72</v>
      </c>
      <c r="Y89" s="340"/>
      <c r="Z89" s="340"/>
      <c r="AA89" s="340"/>
      <c r="AB89" s="340"/>
      <c r="AC89" s="340"/>
      <c r="AD89" s="340"/>
      <c r="AE89" s="340"/>
      <c r="AF89" s="340"/>
      <c r="AG89" s="340"/>
      <c r="AH89" s="342"/>
      <c r="AI89" s="201">
        <f t="shared" si="4"/>
        <v>150</v>
      </c>
      <c r="AJ89" s="362"/>
      <c r="AK89" s="210" t="e">
        <f t="shared" si="3"/>
        <v>#DIV/0!</v>
      </c>
      <c r="AL89" s="110" t="s">
        <v>216</v>
      </c>
    </row>
    <row r="90" spans="1:38" x14ac:dyDescent="0.2">
      <c r="A90" s="231">
        <v>78</v>
      </c>
      <c r="B90" s="320" t="s">
        <v>242</v>
      </c>
      <c r="C90" s="34" t="s">
        <v>309</v>
      </c>
      <c r="D90" s="339">
        <f>3*4</f>
        <v>12</v>
      </c>
      <c r="E90" s="340"/>
      <c r="F90" s="340"/>
      <c r="G90" s="340"/>
      <c r="H90" s="340"/>
      <c r="I90" s="340"/>
      <c r="J90" s="340"/>
      <c r="K90" s="340"/>
      <c r="L90" s="340"/>
      <c r="M90" s="340"/>
      <c r="N90" s="340"/>
      <c r="O90" s="340"/>
      <c r="P90" s="340"/>
      <c r="Q90" s="340"/>
      <c r="R90" s="340"/>
      <c r="S90" s="340"/>
      <c r="T90" s="340"/>
      <c r="U90" s="340"/>
      <c r="V90" s="340"/>
      <c r="W90" s="340">
        <f>6*12</f>
        <v>72</v>
      </c>
      <c r="X90" s="340">
        <f>5*12</f>
        <v>60</v>
      </c>
      <c r="Y90" s="340"/>
      <c r="Z90" s="340"/>
      <c r="AA90" s="340"/>
      <c r="AB90" s="340"/>
      <c r="AC90" s="340"/>
      <c r="AD90" s="340"/>
      <c r="AE90" s="340"/>
      <c r="AF90" s="340"/>
      <c r="AG90" s="340">
        <f>6</f>
        <v>6</v>
      </c>
      <c r="AH90" s="342"/>
      <c r="AI90" s="201">
        <f t="shared" si="4"/>
        <v>150</v>
      </c>
      <c r="AJ90" s="362">
        <v>50</v>
      </c>
      <c r="AK90" s="210">
        <f t="shared" si="3"/>
        <v>4.166666666666667</v>
      </c>
      <c r="AL90" s="110" t="s">
        <v>216</v>
      </c>
    </row>
    <row r="91" spans="1:38" x14ac:dyDescent="0.2">
      <c r="A91" s="319">
        <v>79</v>
      </c>
      <c r="B91" s="321" t="s">
        <v>241</v>
      </c>
      <c r="C91" s="34" t="s">
        <v>310</v>
      </c>
      <c r="D91" s="339">
        <f>4*4</f>
        <v>16</v>
      </c>
      <c r="E91" s="340"/>
      <c r="F91" s="340"/>
      <c r="G91" s="340"/>
      <c r="H91" s="340"/>
      <c r="I91" s="340"/>
      <c r="J91" s="340"/>
      <c r="K91" s="340"/>
      <c r="L91" s="340">
        <f>3*4</f>
        <v>12</v>
      </c>
      <c r="M91" s="340"/>
      <c r="N91" s="340"/>
      <c r="O91" s="340"/>
      <c r="P91" s="340"/>
      <c r="Q91" s="340"/>
      <c r="R91" s="340"/>
      <c r="S91" s="340">
        <f>3*6</f>
        <v>18</v>
      </c>
      <c r="T91" s="340"/>
      <c r="U91" s="340">
        <f>9*6</f>
        <v>54</v>
      </c>
      <c r="V91" s="340"/>
      <c r="W91" s="340"/>
      <c r="X91" s="340">
        <f>3*12</f>
        <v>36</v>
      </c>
      <c r="Y91" s="340"/>
      <c r="Z91" s="340"/>
      <c r="AA91" s="340"/>
      <c r="AB91" s="340"/>
      <c r="AC91" s="340"/>
      <c r="AD91" s="340"/>
      <c r="AE91" s="340"/>
      <c r="AF91" s="340"/>
      <c r="AG91" s="340">
        <f>14</f>
        <v>14</v>
      </c>
      <c r="AH91" s="342"/>
      <c r="AI91" s="201">
        <f t="shared" si="4"/>
        <v>150</v>
      </c>
      <c r="AJ91" s="362">
        <v>31</v>
      </c>
      <c r="AK91" s="210">
        <f t="shared" si="3"/>
        <v>1.9375</v>
      </c>
      <c r="AL91" s="110" t="s">
        <v>216</v>
      </c>
    </row>
    <row r="92" spans="1:38" x14ac:dyDescent="0.2">
      <c r="A92" s="319">
        <v>80</v>
      </c>
      <c r="B92" s="321" t="s">
        <v>448</v>
      </c>
      <c r="C92" s="34" t="s">
        <v>313</v>
      </c>
      <c r="D92" s="339">
        <f>12*4</f>
        <v>48</v>
      </c>
      <c r="E92" s="340"/>
      <c r="F92" s="340"/>
      <c r="G92" s="340"/>
      <c r="H92" s="340"/>
      <c r="I92" s="340"/>
      <c r="J92" s="340"/>
      <c r="K92" s="340"/>
      <c r="L92" s="340">
        <f>12*4</f>
        <v>48</v>
      </c>
      <c r="M92" s="340"/>
      <c r="N92" s="340"/>
      <c r="O92" s="340"/>
      <c r="P92" s="340"/>
      <c r="Q92" s="340"/>
      <c r="R92" s="340"/>
      <c r="S92" s="340"/>
      <c r="T92" s="340"/>
      <c r="U92" s="340"/>
      <c r="V92" s="340"/>
      <c r="W92" s="340"/>
      <c r="X92" s="340"/>
      <c r="Y92" s="340"/>
      <c r="Z92" s="340"/>
      <c r="AA92" s="340"/>
      <c r="AB92" s="340"/>
      <c r="AC92" s="340"/>
      <c r="AD92" s="340"/>
      <c r="AE92" s="340"/>
      <c r="AF92" s="340"/>
      <c r="AG92" s="340">
        <f>48</f>
        <v>48</v>
      </c>
      <c r="AH92" s="342">
        <f>1*6</f>
        <v>6</v>
      </c>
      <c r="AI92" s="201">
        <f t="shared" si="4"/>
        <v>150</v>
      </c>
      <c r="AJ92" s="362">
        <v>220</v>
      </c>
      <c r="AK92" s="210">
        <f t="shared" si="3"/>
        <v>4.583333333333333</v>
      </c>
      <c r="AL92" s="110" t="s">
        <v>216</v>
      </c>
    </row>
    <row r="93" spans="1:38" x14ac:dyDescent="0.2">
      <c r="A93" s="231">
        <v>81</v>
      </c>
      <c r="B93" s="321" t="s">
        <v>242</v>
      </c>
      <c r="C93" s="34" t="s">
        <v>315</v>
      </c>
      <c r="D93" s="339">
        <f>2*4</f>
        <v>8</v>
      </c>
      <c r="E93" s="340"/>
      <c r="F93" s="340"/>
      <c r="G93" s="340"/>
      <c r="H93" s="340"/>
      <c r="I93" s="340"/>
      <c r="J93" s="340">
        <f>2*4</f>
        <v>8</v>
      </c>
      <c r="K93" s="340"/>
      <c r="L93" s="340"/>
      <c r="M93" s="340"/>
      <c r="N93" s="340"/>
      <c r="O93" s="340"/>
      <c r="P93" s="340"/>
      <c r="Q93" s="340"/>
      <c r="R93" s="340"/>
      <c r="S93" s="340"/>
      <c r="T93" s="340"/>
      <c r="U93" s="340"/>
      <c r="V93" s="340"/>
      <c r="W93" s="340">
        <f>6*12</f>
        <v>72</v>
      </c>
      <c r="X93" s="340">
        <f>4*12</f>
        <v>48</v>
      </c>
      <c r="Y93" s="340"/>
      <c r="Z93" s="340"/>
      <c r="AA93" s="340"/>
      <c r="AB93" s="340"/>
      <c r="AC93" s="340"/>
      <c r="AD93" s="340"/>
      <c r="AE93" s="340"/>
      <c r="AF93" s="340">
        <f>1*6</f>
        <v>6</v>
      </c>
      <c r="AG93" s="340">
        <f>8</f>
        <v>8</v>
      </c>
      <c r="AH93" s="342"/>
      <c r="AI93" s="201">
        <f t="shared" si="4"/>
        <v>150</v>
      </c>
      <c r="AJ93" s="362">
        <v>31</v>
      </c>
      <c r="AK93" s="210">
        <f t="shared" si="3"/>
        <v>3.875</v>
      </c>
      <c r="AL93" s="110" t="s">
        <v>216</v>
      </c>
    </row>
    <row r="94" spans="1:38" x14ac:dyDescent="0.2">
      <c r="A94" s="319">
        <v>82</v>
      </c>
      <c r="B94" s="320" t="s">
        <v>372</v>
      </c>
      <c r="C94" s="34" t="s">
        <v>316</v>
      </c>
      <c r="D94" s="339"/>
      <c r="E94" s="340"/>
      <c r="F94" s="340"/>
      <c r="G94" s="340"/>
      <c r="H94" s="340"/>
      <c r="I94" s="340"/>
      <c r="J94" s="340"/>
      <c r="K94" s="340"/>
      <c r="L94" s="340"/>
      <c r="M94" s="340"/>
      <c r="N94" s="340"/>
      <c r="O94" s="340"/>
      <c r="P94" s="340"/>
      <c r="Q94" s="340"/>
      <c r="R94" s="340"/>
      <c r="S94" s="340">
        <f>3*6</f>
        <v>18</v>
      </c>
      <c r="T94" s="340"/>
      <c r="U94" s="340">
        <f>6*6</f>
        <v>36</v>
      </c>
      <c r="V94" s="340"/>
      <c r="W94" s="340">
        <f>1*12</f>
        <v>12</v>
      </c>
      <c r="X94" s="340">
        <f>7*12</f>
        <v>84</v>
      </c>
      <c r="Y94" s="340"/>
      <c r="Z94" s="340"/>
      <c r="AA94" s="340"/>
      <c r="AB94" s="340"/>
      <c r="AC94" s="340"/>
      <c r="AD94" s="340"/>
      <c r="AE94" s="340"/>
      <c r="AF94" s="340"/>
      <c r="AG94" s="340"/>
      <c r="AH94" s="342"/>
      <c r="AI94" s="201">
        <f t="shared" si="4"/>
        <v>150</v>
      </c>
      <c r="AJ94" s="362"/>
      <c r="AK94" s="210" t="e">
        <f t="shared" si="3"/>
        <v>#DIV/0!</v>
      </c>
      <c r="AL94" s="110" t="s">
        <v>216</v>
      </c>
    </row>
    <row r="95" spans="1:38" x14ac:dyDescent="0.2">
      <c r="A95" s="319">
        <v>83</v>
      </c>
      <c r="B95" s="321" t="s">
        <v>245</v>
      </c>
      <c r="C95" s="34" t="s">
        <v>319</v>
      </c>
      <c r="D95" s="339">
        <f>12*4</f>
        <v>48</v>
      </c>
      <c r="E95" s="340"/>
      <c r="F95" s="340"/>
      <c r="G95" s="340"/>
      <c r="H95" s="340"/>
      <c r="I95" s="340"/>
      <c r="J95" s="340"/>
      <c r="K95" s="340"/>
      <c r="L95" s="340">
        <f>12*4</f>
        <v>48</v>
      </c>
      <c r="M95" s="340"/>
      <c r="N95" s="340"/>
      <c r="O95" s="340"/>
      <c r="P95" s="340"/>
      <c r="Q95" s="340"/>
      <c r="R95" s="340"/>
      <c r="S95" s="340"/>
      <c r="T95" s="340"/>
      <c r="U95" s="340"/>
      <c r="V95" s="340"/>
      <c r="W95" s="340"/>
      <c r="X95" s="340"/>
      <c r="Y95" s="340"/>
      <c r="Z95" s="340"/>
      <c r="AA95" s="340"/>
      <c r="AB95" s="340"/>
      <c r="AC95" s="340"/>
      <c r="AD95" s="340"/>
      <c r="AE95" s="340"/>
      <c r="AF95" s="340"/>
      <c r="AG95" s="340">
        <f>48</f>
        <v>48</v>
      </c>
      <c r="AH95" s="342">
        <f>1*6</f>
        <v>6</v>
      </c>
      <c r="AI95" s="201">
        <f t="shared" si="4"/>
        <v>150</v>
      </c>
      <c r="AJ95" s="362">
        <v>208</v>
      </c>
      <c r="AK95" s="210">
        <f t="shared" si="3"/>
        <v>4.333333333333333</v>
      </c>
      <c r="AL95" s="110" t="s">
        <v>216</v>
      </c>
    </row>
    <row r="96" spans="1:38" x14ac:dyDescent="0.2">
      <c r="A96" s="231">
        <v>84</v>
      </c>
      <c r="B96" s="321" t="s">
        <v>241</v>
      </c>
      <c r="C96" s="34" t="s">
        <v>321</v>
      </c>
      <c r="D96" s="339"/>
      <c r="E96" s="340"/>
      <c r="F96" s="340"/>
      <c r="G96" s="340"/>
      <c r="H96" s="340"/>
      <c r="I96" s="340"/>
      <c r="J96" s="340"/>
      <c r="K96" s="340"/>
      <c r="L96" s="340"/>
      <c r="M96" s="340"/>
      <c r="N96" s="340"/>
      <c r="O96" s="340"/>
      <c r="P96" s="340"/>
      <c r="Q96" s="340"/>
      <c r="R96" s="340"/>
      <c r="S96" s="340"/>
      <c r="T96" s="340"/>
      <c r="U96" s="340">
        <f>15*6</f>
        <v>90</v>
      </c>
      <c r="V96" s="340"/>
      <c r="W96" s="340"/>
      <c r="X96" s="340">
        <f>5*12</f>
        <v>60</v>
      </c>
      <c r="Y96" s="340"/>
      <c r="Z96" s="340"/>
      <c r="AA96" s="340"/>
      <c r="AB96" s="340"/>
      <c r="AC96" s="340"/>
      <c r="AD96" s="340"/>
      <c r="AE96" s="340"/>
      <c r="AF96" s="340"/>
      <c r="AG96" s="340"/>
      <c r="AH96" s="342"/>
      <c r="AI96" s="201">
        <f t="shared" si="4"/>
        <v>150</v>
      </c>
      <c r="AJ96" s="362">
        <v>1</v>
      </c>
      <c r="AK96" s="210" t="e">
        <f t="shared" si="3"/>
        <v>#DIV/0!</v>
      </c>
      <c r="AL96" s="110" t="s">
        <v>216</v>
      </c>
    </row>
    <row r="97" spans="1:38" x14ac:dyDescent="0.2">
      <c r="A97" s="319">
        <v>85</v>
      </c>
      <c r="B97" s="321" t="s">
        <v>241</v>
      </c>
      <c r="C97" s="34" t="s">
        <v>320</v>
      </c>
      <c r="D97" s="339"/>
      <c r="E97" s="340"/>
      <c r="F97" s="340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340"/>
      <c r="R97" s="340"/>
      <c r="S97" s="340">
        <f>3*6</f>
        <v>18</v>
      </c>
      <c r="T97" s="340"/>
      <c r="U97" s="340">
        <f>10*6</f>
        <v>60</v>
      </c>
      <c r="V97" s="340"/>
      <c r="W97" s="340"/>
      <c r="X97" s="340">
        <f>6*12</f>
        <v>72</v>
      </c>
      <c r="Y97" s="340"/>
      <c r="Z97" s="340"/>
      <c r="AA97" s="340"/>
      <c r="AB97" s="340"/>
      <c r="AC97" s="340"/>
      <c r="AD97" s="340"/>
      <c r="AE97" s="340"/>
      <c r="AF97" s="340"/>
      <c r="AG97" s="340"/>
      <c r="AH97" s="342"/>
      <c r="AI97" s="201">
        <f t="shared" si="4"/>
        <v>150</v>
      </c>
      <c r="AJ97" s="362">
        <v>1</v>
      </c>
      <c r="AK97" s="210" t="e">
        <f t="shared" si="3"/>
        <v>#DIV/0!</v>
      </c>
      <c r="AL97" s="110" t="s">
        <v>216</v>
      </c>
    </row>
    <row r="98" spans="1:38" x14ac:dyDescent="0.2">
      <c r="A98" s="319">
        <v>86</v>
      </c>
      <c r="B98" s="320" t="s">
        <v>247</v>
      </c>
      <c r="C98" s="34" t="s">
        <v>323</v>
      </c>
      <c r="D98" s="339">
        <f>14*4</f>
        <v>56</v>
      </c>
      <c r="E98" s="340"/>
      <c r="F98" s="340"/>
      <c r="G98" s="340"/>
      <c r="H98" s="340"/>
      <c r="I98" s="340"/>
      <c r="J98" s="340"/>
      <c r="K98" s="340"/>
      <c r="L98" s="340">
        <f>10*4</f>
        <v>40</v>
      </c>
      <c r="M98" s="340"/>
      <c r="N98" s="340"/>
      <c r="O98" s="340"/>
      <c r="P98" s="340"/>
      <c r="Q98" s="340"/>
      <c r="R98" s="340"/>
      <c r="S98" s="340"/>
      <c r="T98" s="340"/>
      <c r="U98" s="340"/>
      <c r="V98" s="340"/>
      <c r="W98" s="340"/>
      <c r="X98" s="340"/>
      <c r="Y98" s="340"/>
      <c r="Z98" s="340"/>
      <c r="AA98" s="340"/>
      <c r="AB98" s="340"/>
      <c r="AC98" s="340"/>
      <c r="AD98" s="340"/>
      <c r="AE98" s="340"/>
      <c r="AF98" s="340"/>
      <c r="AG98" s="340">
        <f>48</f>
        <v>48</v>
      </c>
      <c r="AH98" s="342">
        <f>1*6</f>
        <v>6</v>
      </c>
      <c r="AI98" s="201">
        <f t="shared" si="4"/>
        <v>150</v>
      </c>
      <c r="AJ98" s="362">
        <v>212</v>
      </c>
      <c r="AK98" s="210">
        <f t="shared" si="3"/>
        <v>3.7857142857142856</v>
      </c>
      <c r="AL98" s="110" t="s">
        <v>216</v>
      </c>
    </row>
    <row r="99" spans="1:38" x14ac:dyDescent="0.2">
      <c r="A99" s="231">
        <v>87</v>
      </c>
      <c r="B99" s="321" t="s">
        <v>242</v>
      </c>
      <c r="C99" s="34" t="s">
        <v>324</v>
      </c>
      <c r="D99" s="339">
        <f>1*4</f>
        <v>4</v>
      </c>
      <c r="E99" s="340"/>
      <c r="F99" s="340"/>
      <c r="G99" s="340">
        <f>2*4</f>
        <v>8</v>
      </c>
      <c r="H99" s="340"/>
      <c r="I99" s="340"/>
      <c r="J99" s="340"/>
      <c r="K99" s="340"/>
      <c r="L99" s="340"/>
      <c r="M99" s="340"/>
      <c r="N99" s="340"/>
      <c r="O99" s="340"/>
      <c r="P99" s="340"/>
      <c r="Q99" s="340"/>
      <c r="R99" s="340"/>
      <c r="S99" s="340"/>
      <c r="T99" s="340"/>
      <c r="U99" s="340">
        <f>2*6</f>
        <v>12</v>
      </c>
      <c r="V99" s="340"/>
      <c r="W99" s="340">
        <f>7*12</f>
        <v>84</v>
      </c>
      <c r="X99" s="340">
        <f>3*12</f>
        <v>36</v>
      </c>
      <c r="Y99" s="340"/>
      <c r="Z99" s="340"/>
      <c r="AA99" s="340"/>
      <c r="AB99" s="340"/>
      <c r="AC99" s="340"/>
      <c r="AD99" s="340"/>
      <c r="AE99" s="340"/>
      <c r="AF99" s="340"/>
      <c r="AG99" s="340">
        <f>6</f>
        <v>6</v>
      </c>
      <c r="AH99" s="342"/>
      <c r="AI99" s="201">
        <f t="shared" si="4"/>
        <v>150</v>
      </c>
      <c r="AJ99" s="362">
        <v>38</v>
      </c>
      <c r="AK99" s="210">
        <f t="shared" si="3"/>
        <v>9.5</v>
      </c>
      <c r="AL99" s="110" t="s">
        <v>216</v>
      </c>
    </row>
    <row r="100" spans="1:38" x14ac:dyDescent="0.2">
      <c r="A100" s="319">
        <v>88</v>
      </c>
      <c r="B100" s="321" t="s">
        <v>256</v>
      </c>
      <c r="C100" s="34" t="s">
        <v>326</v>
      </c>
      <c r="D100" s="339"/>
      <c r="E100" s="340"/>
      <c r="F100" s="340"/>
      <c r="G100" s="340"/>
      <c r="H100" s="340"/>
      <c r="I100" s="340"/>
      <c r="J100" s="340"/>
      <c r="K100" s="340"/>
      <c r="L100" s="340"/>
      <c r="M100" s="340"/>
      <c r="N100" s="340"/>
      <c r="O100" s="340"/>
      <c r="P100" s="340"/>
      <c r="Q100" s="340"/>
      <c r="R100" s="340"/>
      <c r="S100" s="340">
        <f>1*6</f>
        <v>6</v>
      </c>
      <c r="T100" s="340"/>
      <c r="U100" s="340"/>
      <c r="V100" s="340"/>
      <c r="W100" s="340">
        <f>6*12</f>
        <v>72</v>
      </c>
      <c r="X100" s="340">
        <f>6*12</f>
        <v>72</v>
      </c>
      <c r="Y100" s="340"/>
      <c r="Z100" s="340"/>
      <c r="AA100" s="340"/>
      <c r="AB100" s="340"/>
      <c r="AC100" s="340"/>
      <c r="AD100" s="340"/>
      <c r="AE100" s="340"/>
      <c r="AF100" s="340"/>
      <c r="AG100" s="340"/>
      <c r="AH100" s="342"/>
      <c r="AI100" s="201">
        <f t="shared" si="4"/>
        <v>150</v>
      </c>
      <c r="AJ100" s="362"/>
      <c r="AK100" s="210" t="e">
        <f t="shared" si="3"/>
        <v>#DIV/0!</v>
      </c>
      <c r="AL100" s="110" t="s">
        <v>216</v>
      </c>
    </row>
    <row r="101" spans="1:38" x14ac:dyDescent="0.2">
      <c r="A101" s="319">
        <v>89</v>
      </c>
      <c r="B101" s="321" t="s">
        <v>287</v>
      </c>
      <c r="C101" s="34" t="s">
        <v>327</v>
      </c>
      <c r="D101" s="339"/>
      <c r="E101" s="340"/>
      <c r="F101" s="340"/>
      <c r="G101" s="340">
        <v>4</v>
      </c>
      <c r="H101" s="340"/>
      <c r="I101" s="340"/>
      <c r="J101" s="340"/>
      <c r="K101" s="340"/>
      <c r="L101" s="340"/>
      <c r="M101" s="340"/>
      <c r="N101" s="340"/>
      <c r="O101" s="340"/>
      <c r="P101" s="340"/>
      <c r="Q101" s="340"/>
      <c r="R101" s="340"/>
      <c r="S101" s="340"/>
      <c r="T101" s="340"/>
      <c r="U101" s="340">
        <f>14*6</f>
        <v>84</v>
      </c>
      <c r="V101" s="340"/>
      <c r="W101" s="340"/>
      <c r="X101" s="340">
        <f>5*12</f>
        <v>60</v>
      </c>
      <c r="Y101" s="340"/>
      <c r="Z101" s="340"/>
      <c r="AA101" s="340"/>
      <c r="AB101" s="340"/>
      <c r="AC101" s="340"/>
      <c r="AD101" s="340"/>
      <c r="AE101" s="340"/>
      <c r="AF101" s="340"/>
      <c r="AG101" s="340">
        <f>2</f>
        <v>2</v>
      </c>
      <c r="AH101" s="342"/>
      <c r="AI101" s="201">
        <f t="shared" si="4"/>
        <v>150</v>
      </c>
      <c r="AJ101" s="362"/>
      <c r="AK101" s="210" t="e">
        <f t="shared" si="3"/>
        <v>#DIV/0!</v>
      </c>
      <c r="AL101" s="110" t="s">
        <v>216</v>
      </c>
    </row>
    <row r="102" spans="1:38" x14ac:dyDescent="0.2">
      <c r="A102" s="231">
        <v>90</v>
      </c>
      <c r="B102" s="320" t="s">
        <v>241</v>
      </c>
      <c r="C102" s="34" t="s">
        <v>328</v>
      </c>
      <c r="D102" s="339"/>
      <c r="E102" s="340"/>
      <c r="F102" s="340"/>
      <c r="G102" s="340">
        <f>1*4</f>
        <v>4</v>
      </c>
      <c r="H102" s="340"/>
      <c r="I102" s="340"/>
      <c r="J102" s="340"/>
      <c r="K102" s="340"/>
      <c r="L102" s="340"/>
      <c r="M102" s="340"/>
      <c r="N102" s="340"/>
      <c r="O102" s="340"/>
      <c r="P102" s="340"/>
      <c r="Q102" s="340"/>
      <c r="R102" s="340"/>
      <c r="S102" s="340">
        <f>12*6</f>
        <v>72</v>
      </c>
      <c r="T102" s="340"/>
      <c r="U102" s="340"/>
      <c r="V102" s="340"/>
      <c r="W102" s="340"/>
      <c r="X102" s="340">
        <f>6*12</f>
        <v>72</v>
      </c>
      <c r="Y102" s="340"/>
      <c r="Z102" s="340"/>
      <c r="AA102" s="340"/>
      <c r="AB102" s="340"/>
      <c r="AC102" s="340"/>
      <c r="AD102" s="340"/>
      <c r="AE102" s="340"/>
      <c r="AF102" s="340"/>
      <c r="AG102" s="340">
        <f>2</f>
        <v>2</v>
      </c>
      <c r="AH102" s="342"/>
      <c r="AI102" s="201">
        <f t="shared" si="4"/>
        <v>150</v>
      </c>
      <c r="AJ102" s="362"/>
      <c r="AK102" s="210" t="e">
        <f t="shared" si="3"/>
        <v>#DIV/0!</v>
      </c>
      <c r="AL102" s="110" t="s">
        <v>216</v>
      </c>
    </row>
    <row r="103" spans="1:38" x14ac:dyDescent="0.2">
      <c r="A103" s="319">
        <v>91</v>
      </c>
      <c r="B103" s="321" t="s">
        <v>245</v>
      </c>
      <c r="C103" s="34" t="s">
        <v>329</v>
      </c>
      <c r="D103" s="339">
        <f>12*4</f>
        <v>48</v>
      </c>
      <c r="E103" s="340"/>
      <c r="F103" s="340"/>
      <c r="G103" s="340"/>
      <c r="H103" s="340"/>
      <c r="I103" s="340"/>
      <c r="J103" s="340"/>
      <c r="K103" s="340"/>
      <c r="L103" s="340">
        <f>12*4</f>
        <v>48</v>
      </c>
      <c r="M103" s="340"/>
      <c r="N103" s="340"/>
      <c r="O103" s="340"/>
      <c r="P103" s="340"/>
      <c r="Q103" s="340"/>
      <c r="R103" s="340"/>
      <c r="S103" s="340"/>
      <c r="T103" s="340"/>
      <c r="U103" s="340"/>
      <c r="V103" s="340"/>
      <c r="W103" s="340"/>
      <c r="X103" s="340"/>
      <c r="Y103" s="340"/>
      <c r="Z103" s="340"/>
      <c r="AA103" s="340"/>
      <c r="AB103" s="340"/>
      <c r="AC103" s="340"/>
      <c r="AD103" s="340"/>
      <c r="AE103" s="340"/>
      <c r="AF103" s="340"/>
      <c r="AG103" s="340">
        <f>48</f>
        <v>48</v>
      </c>
      <c r="AH103" s="342">
        <f>1*6</f>
        <v>6</v>
      </c>
      <c r="AI103" s="201">
        <f t="shared" si="4"/>
        <v>150</v>
      </c>
      <c r="AJ103" s="362">
        <v>89</v>
      </c>
      <c r="AK103" s="210">
        <f t="shared" si="3"/>
        <v>1.8541666666666667</v>
      </c>
      <c r="AL103" s="110" t="s">
        <v>216</v>
      </c>
    </row>
    <row r="104" spans="1:38" x14ac:dyDescent="0.2">
      <c r="A104" s="319">
        <v>92</v>
      </c>
      <c r="B104" s="321" t="s">
        <v>465</v>
      </c>
      <c r="C104" s="34" t="s">
        <v>330</v>
      </c>
      <c r="D104" s="339"/>
      <c r="E104" s="340"/>
      <c r="F104" s="340"/>
      <c r="G104" s="340"/>
      <c r="H104" s="340"/>
      <c r="I104" s="340"/>
      <c r="J104" s="340"/>
      <c r="K104" s="340"/>
      <c r="L104" s="340"/>
      <c r="M104" s="340"/>
      <c r="N104" s="340"/>
      <c r="O104" s="340"/>
      <c r="P104" s="340"/>
      <c r="Q104" s="340"/>
      <c r="R104" s="340"/>
      <c r="S104" s="340">
        <f>13*6</f>
        <v>78</v>
      </c>
      <c r="T104" s="340"/>
      <c r="U104" s="340"/>
      <c r="V104" s="340"/>
      <c r="W104" s="340"/>
      <c r="X104" s="340">
        <f>6*12</f>
        <v>72</v>
      </c>
      <c r="Y104" s="340"/>
      <c r="Z104" s="340"/>
      <c r="AA104" s="340"/>
      <c r="AB104" s="340"/>
      <c r="AC104" s="340"/>
      <c r="AD104" s="340"/>
      <c r="AE104" s="340"/>
      <c r="AF104" s="340"/>
      <c r="AG104" s="340"/>
      <c r="AH104" s="342"/>
      <c r="AI104" s="201">
        <f t="shared" si="4"/>
        <v>150</v>
      </c>
      <c r="AJ104" s="362"/>
      <c r="AK104" s="210" t="e">
        <f t="shared" si="3"/>
        <v>#DIV/0!</v>
      </c>
      <c r="AL104" s="110" t="s">
        <v>216</v>
      </c>
    </row>
    <row r="105" spans="1:38" x14ac:dyDescent="0.2">
      <c r="A105" s="231">
        <v>93</v>
      </c>
      <c r="B105" s="321" t="s">
        <v>240</v>
      </c>
      <c r="C105" s="34" t="s">
        <v>331</v>
      </c>
      <c r="D105" s="339">
        <f>6*4</f>
        <v>24</v>
      </c>
      <c r="E105" s="340"/>
      <c r="F105" s="340"/>
      <c r="G105" s="340">
        <f>3*4</f>
        <v>12</v>
      </c>
      <c r="H105" s="340"/>
      <c r="I105" s="340"/>
      <c r="J105" s="340"/>
      <c r="K105" s="340"/>
      <c r="L105" s="340"/>
      <c r="M105" s="340"/>
      <c r="N105" s="340"/>
      <c r="O105" s="340"/>
      <c r="P105" s="340"/>
      <c r="Q105" s="340"/>
      <c r="R105" s="340"/>
      <c r="S105" s="340"/>
      <c r="T105" s="340"/>
      <c r="U105" s="340">
        <f>4*6</f>
        <v>24</v>
      </c>
      <c r="V105" s="340"/>
      <c r="W105" s="340"/>
      <c r="X105" s="340">
        <f>6*12</f>
        <v>72</v>
      </c>
      <c r="Y105" s="340"/>
      <c r="Z105" s="340"/>
      <c r="AA105" s="340"/>
      <c r="AB105" s="340"/>
      <c r="AC105" s="340"/>
      <c r="AD105" s="340"/>
      <c r="AE105" s="340"/>
      <c r="AF105" s="340"/>
      <c r="AG105" s="340">
        <f>18</f>
        <v>18</v>
      </c>
      <c r="AH105" s="342"/>
      <c r="AI105" s="201">
        <f t="shared" si="4"/>
        <v>150</v>
      </c>
      <c r="AJ105" s="362">
        <v>72</v>
      </c>
      <c r="AK105" s="210">
        <f t="shared" si="3"/>
        <v>3</v>
      </c>
      <c r="AL105" s="110" t="s">
        <v>216</v>
      </c>
    </row>
    <row r="106" spans="1:38" x14ac:dyDescent="0.2">
      <c r="A106" s="319">
        <v>94</v>
      </c>
      <c r="B106" s="320" t="s">
        <v>287</v>
      </c>
      <c r="C106" s="34" t="s">
        <v>332</v>
      </c>
      <c r="D106" s="339"/>
      <c r="E106" s="340"/>
      <c r="F106" s="340"/>
      <c r="G106" s="340">
        <v>8</v>
      </c>
      <c r="H106" s="340"/>
      <c r="I106" s="340"/>
      <c r="J106" s="340"/>
      <c r="K106" s="340"/>
      <c r="L106" s="340"/>
      <c r="M106" s="340"/>
      <c r="N106" s="340"/>
      <c r="O106" s="340"/>
      <c r="P106" s="340"/>
      <c r="Q106" s="340"/>
      <c r="R106" s="340"/>
      <c r="S106" s="340"/>
      <c r="T106" s="340"/>
      <c r="U106" s="340">
        <f>11*6</f>
        <v>66</v>
      </c>
      <c r="V106" s="340"/>
      <c r="W106" s="340">
        <f>1*12</f>
        <v>12</v>
      </c>
      <c r="X106" s="340">
        <f>5*12</f>
        <v>60</v>
      </c>
      <c r="Y106" s="340"/>
      <c r="Z106" s="340"/>
      <c r="AA106" s="340"/>
      <c r="AB106" s="340"/>
      <c r="AC106" s="340"/>
      <c r="AD106" s="340"/>
      <c r="AE106" s="340"/>
      <c r="AF106" s="340"/>
      <c r="AG106" s="340">
        <f>4</f>
        <v>4</v>
      </c>
      <c r="AH106" s="342"/>
      <c r="AI106" s="201">
        <f t="shared" si="4"/>
        <v>150</v>
      </c>
      <c r="AJ106" s="362">
        <v>6</v>
      </c>
      <c r="AK106" s="210" t="e">
        <f t="shared" si="3"/>
        <v>#DIV/0!</v>
      </c>
      <c r="AL106" s="110" t="s">
        <v>216</v>
      </c>
    </row>
    <row r="107" spans="1:38" x14ac:dyDescent="0.2">
      <c r="A107" s="319">
        <v>95</v>
      </c>
      <c r="B107" s="321" t="s">
        <v>242</v>
      </c>
      <c r="C107" s="34" t="s">
        <v>333</v>
      </c>
      <c r="D107" s="339">
        <f>3*4</f>
        <v>12</v>
      </c>
      <c r="E107" s="340"/>
      <c r="F107" s="340"/>
      <c r="G107" s="340"/>
      <c r="H107" s="340"/>
      <c r="I107" s="340"/>
      <c r="J107" s="340"/>
      <c r="K107" s="340"/>
      <c r="L107" s="340"/>
      <c r="M107" s="340"/>
      <c r="N107" s="340"/>
      <c r="O107" s="340"/>
      <c r="P107" s="340"/>
      <c r="Q107" s="340"/>
      <c r="R107" s="340"/>
      <c r="S107" s="340"/>
      <c r="T107" s="340"/>
      <c r="U107" s="340"/>
      <c r="V107" s="340"/>
      <c r="W107" s="340">
        <f>6*12</f>
        <v>72</v>
      </c>
      <c r="X107" s="340">
        <f>5*12</f>
        <v>60</v>
      </c>
      <c r="Y107" s="340"/>
      <c r="Z107" s="340"/>
      <c r="AA107" s="340"/>
      <c r="AB107" s="340"/>
      <c r="AC107" s="340"/>
      <c r="AD107" s="340"/>
      <c r="AE107" s="340"/>
      <c r="AF107" s="340"/>
      <c r="AG107" s="340">
        <f>6</f>
        <v>6</v>
      </c>
      <c r="AH107" s="342"/>
      <c r="AI107" s="201">
        <f t="shared" si="4"/>
        <v>150</v>
      </c>
      <c r="AJ107" s="362">
        <v>32</v>
      </c>
      <c r="AK107" s="210">
        <f t="shared" si="3"/>
        <v>2.6666666666666665</v>
      </c>
      <c r="AL107" s="110" t="s">
        <v>216</v>
      </c>
    </row>
    <row r="108" spans="1:38" x14ac:dyDescent="0.2">
      <c r="A108" s="231">
        <v>96</v>
      </c>
      <c r="B108" s="321" t="s">
        <v>287</v>
      </c>
      <c r="C108" s="34" t="s">
        <v>334</v>
      </c>
      <c r="D108" s="339"/>
      <c r="E108" s="340"/>
      <c r="F108" s="340"/>
      <c r="G108" s="340">
        <v>4</v>
      </c>
      <c r="H108" s="340"/>
      <c r="I108" s="340"/>
      <c r="J108" s="340"/>
      <c r="K108" s="340"/>
      <c r="L108" s="340"/>
      <c r="M108" s="340"/>
      <c r="N108" s="340"/>
      <c r="O108" s="340"/>
      <c r="P108" s="340"/>
      <c r="Q108" s="340"/>
      <c r="R108" s="340"/>
      <c r="S108" s="340"/>
      <c r="T108" s="340"/>
      <c r="U108" s="340">
        <f>12*6</f>
        <v>72</v>
      </c>
      <c r="V108" s="340"/>
      <c r="W108" s="340">
        <f>1*12</f>
        <v>12</v>
      </c>
      <c r="X108" s="340">
        <f>5*12</f>
        <v>60</v>
      </c>
      <c r="Y108" s="340"/>
      <c r="Z108" s="340"/>
      <c r="AA108" s="340"/>
      <c r="AB108" s="340"/>
      <c r="AC108" s="340"/>
      <c r="AD108" s="340"/>
      <c r="AE108" s="340"/>
      <c r="AF108" s="340"/>
      <c r="AG108" s="340">
        <f>2</f>
        <v>2</v>
      </c>
      <c r="AH108" s="342"/>
      <c r="AI108" s="201">
        <f t="shared" si="4"/>
        <v>150</v>
      </c>
      <c r="AJ108" s="362"/>
      <c r="AK108" s="210" t="e">
        <f t="shared" si="3"/>
        <v>#DIV/0!</v>
      </c>
      <c r="AL108" s="110" t="s">
        <v>216</v>
      </c>
    </row>
    <row r="109" spans="1:38" x14ac:dyDescent="0.2">
      <c r="A109" s="319">
        <v>97</v>
      </c>
      <c r="B109" s="321" t="s">
        <v>398</v>
      </c>
      <c r="C109" s="34" t="s">
        <v>336</v>
      </c>
      <c r="D109" s="339">
        <v>60</v>
      </c>
      <c r="E109" s="340"/>
      <c r="F109" s="340"/>
      <c r="G109" s="340">
        <v>36</v>
      </c>
      <c r="H109" s="340"/>
      <c r="I109" s="340"/>
      <c r="J109" s="340"/>
      <c r="K109" s="340"/>
      <c r="L109" s="340"/>
      <c r="M109" s="340"/>
      <c r="N109" s="340"/>
      <c r="O109" s="340"/>
      <c r="P109" s="340"/>
      <c r="Q109" s="340"/>
      <c r="R109" s="340"/>
      <c r="S109" s="340"/>
      <c r="T109" s="340"/>
      <c r="U109" s="340"/>
      <c r="V109" s="340"/>
      <c r="W109" s="340"/>
      <c r="X109" s="340"/>
      <c r="Y109" s="340"/>
      <c r="Z109" s="340"/>
      <c r="AA109" s="340"/>
      <c r="AB109" s="340"/>
      <c r="AC109" s="340"/>
      <c r="AD109" s="340"/>
      <c r="AE109" s="340"/>
      <c r="AF109" s="340"/>
      <c r="AG109" s="340">
        <f>48</f>
        <v>48</v>
      </c>
      <c r="AH109" s="342">
        <f>1*6</f>
        <v>6</v>
      </c>
      <c r="AI109" s="201">
        <f t="shared" si="4"/>
        <v>150</v>
      </c>
      <c r="AJ109" s="362">
        <v>205</v>
      </c>
      <c r="AK109" s="210">
        <f t="shared" si="3"/>
        <v>3.4166666666666665</v>
      </c>
      <c r="AL109" s="110" t="s">
        <v>216</v>
      </c>
    </row>
    <row r="110" spans="1:38" x14ac:dyDescent="0.2">
      <c r="A110" s="319">
        <v>98</v>
      </c>
      <c r="B110" s="320" t="s">
        <v>249</v>
      </c>
      <c r="C110" s="34" t="s">
        <v>408</v>
      </c>
      <c r="D110" s="339">
        <f>17*4</f>
        <v>68</v>
      </c>
      <c r="E110" s="340"/>
      <c r="F110" s="340"/>
      <c r="G110" s="340">
        <f>3*4</f>
        <v>12</v>
      </c>
      <c r="H110" s="340"/>
      <c r="I110" s="340"/>
      <c r="J110" s="340"/>
      <c r="K110" s="340"/>
      <c r="L110" s="340"/>
      <c r="M110" s="340"/>
      <c r="N110" s="340"/>
      <c r="O110" s="340"/>
      <c r="P110" s="340"/>
      <c r="Q110" s="340"/>
      <c r="R110" s="340"/>
      <c r="S110" s="340"/>
      <c r="T110" s="340">
        <f>3*6</f>
        <v>18</v>
      </c>
      <c r="U110" s="340"/>
      <c r="V110" s="340"/>
      <c r="W110" s="340"/>
      <c r="X110" s="340"/>
      <c r="Y110" s="340"/>
      <c r="Z110" s="340"/>
      <c r="AA110" s="340"/>
      <c r="AB110" s="340"/>
      <c r="AC110" s="340"/>
      <c r="AD110" s="340"/>
      <c r="AE110" s="340"/>
      <c r="AF110" s="340">
        <f>1*6</f>
        <v>6</v>
      </c>
      <c r="AG110" s="340">
        <f>40</f>
        <v>40</v>
      </c>
      <c r="AH110" s="342">
        <f>1*6</f>
        <v>6</v>
      </c>
      <c r="AI110" s="201">
        <f t="shared" si="4"/>
        <v>150</v>
      </c>
      <c r="AJ110" s="362">
        <v>272</v>
      </c>
      <c r="AK110" s="210">
        <f t="shared" si="3"/>
        <v>4</v>
      </c>
      <c r="AL110" s="110" t="s">
        <v>216</v>
      </c>
    </row>
    <row r="111" spans="1:38" x14ac:dyDescent="0.2">
      <c r="A111" s="231">
        <v>99</v>
      </c>
      <c r="B111" s="321" t="s">
        <v>465</v>
      </c>
      <c r="C111" s="34" t="s">
        <v>422</v>
      </c>
      <c r="D111" s="339"/>
      <c r="E111" s="340"/>
      <c r="F111" s="340"/>
      <c r="G111" s="340">
        <f>1*4</f>
        <v>4</v>
      </c>
      <c r="H111" s="340"/>
      <c r="I111" s="340"/>
      <c r="J111" s="340"/>
      <c r="K111" s="340"/>
      <c r="L111" s="340"/>
      <c r="M111" s="340"/>
      <c r="N111" s="340"/>
      <c r="O111" s="340"/>
      <c r="P111" s="340"/>
      <c r="Q111" s="340"/>
      <c r="R111" s="340"/>
      <c r="S111" s="340">
        <f>8*6</f>
        <v>48</v>
      </c>
      <c r="T111" s="340"/>
      <c r="U111" s="340"/>
      <c r="V111" s="340"/>
      <c r="W111" s="340">
        <f>2*12</f>
        <v>24</v>
      </c>
      <c r="X111" s="340">
        <f>6*12</f>
        <v>72</v>
      </c>
      <c r="Y111" s="340"/>
      <c r="Z111" s="340"/>
      <c r="AA111" s="340"/>
      <c r="AB111" s="340"/>
      <c r="AC111" s="340"/>
      <c r="AD111" s="340"/>
      <c r="AE111" s="340"/>
      <c r="AF111" s="340"/>
      <c r="AG111" s="340">
        <f>2</f>
        <v>2</v>
      </c>
      <c r="AH111" s="342"/>
      <c r="AI111" s="201">
        <f t="shared" si="4"/>
        <v>150</v>
      </c>
      <c r="AJ111" s="362"/>
      <c r="AK111" s="210" t="e">
        <f t="shared" si="3"/>
        <v>#DIV/0!</v>
      </c>
      <c r="AL111" s="110" t="s">
        <v>216</v>
      </c>
    </row>
    <row r="112" spans="1:38" x14ac:dyDescent="0.2">
      <c r="A112" s="319">
        <v>100</v>
      </c>
      <c r="B112" s="321" t="s">
        <v>440</v>
      </c>
      <c r="C112" s="34" t="s">
        <v>441</v>
      </c>
      <c r="D112" s="339"/>
      <c r="E112" s="340"/>
      <c r="F112" s="340"/>
      <c r="G112" s="340"/>
      <c r="H112" s="340"/>
      <c r="I112" s="340"/>
      <c r="J112" s="340"/>
      <c r="K112" s="340"/>
      <c r="L112" s="340"/>
      <c r="M112" s="340"/>
      <c r="N112" s="340"/>
      <c r="O112" s="340"/>
      <c r="P112" s="340"/>
      <c r="Q112" s="340"/>
      <c r="R112" s="340"/>
      <c r="S112" s="340">
        <f>9*6</f>
        <v>54</v>
      </c>
      <c r="T112" s="340"/>
      <c r="U112" s="340"/>
      <c r="V112" s="340"/>
      <c r="W112" s="340">
        <f>2*12</f>
        <v>24</v>
      </c>
      <c r="X112" s="340">
        <f>6*12</f>
        <v>72</v>
      </c>
      <c r="Y112" s="340"/>
      <c r="Z112" s="340"/>
      <c r="AA112" s="340"/>
      <c r="AB112" s="340"/>
      <c r="AC112" s="340"/>
      <c r="AD112" s="340"/>
      <c r="AE112" s="340"/>
      <c r="AF112" s="340"/>
      <c r="AG112" s="340"/>
      <c r="AH112" s="342"/>
      <c r="AI112" s="201">
        <f t="shared" si="4"/>
        <v>150</v>
      </c>
      <c r="AJ112" s="362"/>
      <c r="AK112" s="210" t="e">
        <f t="shared" si="3"/>
        <v>#DIV/0!</v>
      </c>
      <c r="AL112" s="110" t="s">
        <v>216</v>
      </c>
    </row>
    <row r="113" spans="1:38" x14ac:dyDescent="0.2">
      <c r="A113" s="319">
        <v>101</v>
      </c>
      <c r="B113" s="321" t="s">
        <v>242</v>
      </c>
      <c r="C113" s="34" t="s">
        <v>425</v>
      </c>
      <c r="D113" s="339">
        <f>4*4</f>
        <v>16</v>
      </c>
      <c r="E113" s="340"/>
      <c r="F113" s="340"/>
      <c r="G113" s="340"/>
      <c r="H113" s="340"/>
      <c r="I113" s="340"/>
      <c r="J113" s="340">
        <f>3*4</f>
        <v>12</v>
      </c>
      <c r="K113" s="340"/>
      <c r="L113" s="340"/>
      <c r="M113" s="340"/>
      <c r="N113" s="340"/>
      <c r="O113" s="340"/>
      <c r="P113" s="340"/>
      <c r="Q113" s="340"/>
      <c r="R113" s="340"/>
      <c r="S113" s="340"/>
      <c r="T113" s="340"/>
      <c r="U113" s="340"/>
      <c r="V113" s="340"/>
      <c r="W113" s="340">
        <f>6*12</f>
        <v>72</v>
      </c>
      <c r="X113" s="340">
        <f>3*12</f>
        <v>36</v>
      </c>
      <c r="Y113" s="340"/>
      <c r="Z113" s="340"/>
      <c r="AA113" s="340"/>
      <c r="AB113" s="340"/>
      <c r="AC113" s="340"/>
      <c r="AD113" s="340"/>
      <c r="AE113" s="340"/>
      <c r="AF113" s="340"/>
      <c r="AG113" s="340">
        <f>14</f>
        <v>14</v>
      </c>
      <c r="AH113" s="342"/>
      <c r="AI113" s="201">
        <f t="shared" si="4"/>
        <v>150</v>
      </c>
      <c r="AJ113" s="362">
        <v>36</v>
      </c>
      <c r="AK113" s="210">
        <f t="shared" si="3"/>
        <v>2.25</v>
      </c>
      <c r="AL113" s="110" t="s">
        <v>216</v>
      </c>
    </row>
    <row r="114" spans="1:38" x14ac:dyDescent="0.2">
      <c r="A114" s="231">
        <v>102</v>
      </c>
      <c r="B114" s="320" t="s">
        <v>248</v>
      </c>
      <c r="C114" s="34" t="s">
        <v>442</v>
      </c>
      <c r="D114" s="339">
        <f>11*4</f>
        <v>44</v>
      </c>
      <c r="E114" s="340"/>
      <c r="F114" s="340"/>
      <c r="G114" s="340"/>
      <c r="H114" s="340"/>
      <c r="I114" s="340"/>
      <c r="J114" s="340"/>
      <c r="K114" s="340"/>
      <c r="L114" s="340"/>
      <c r="M114" s="340"/>
      <c r="N114" s="340"/>
      <c r="O114" s="340"/>
      <c r="P114" s="340"/>
      <c r="Q114" s="340"/>
      <c r="R114" s="340">
        <f>5*6</f>
        <v>30</v>
      </c>
      <c r="S114" s="340"/>
      <c r="T114" s="340">
        <f>1*6</f>
        <v>6</v>
      </c>
      <c r="U114" s="340">
        <f>2*6</f>
        <v>12</v>
      </c>
      <c r="V114" s="340"/>
      <c r="W114" s="340"/>
      <c r="X114" s="340">
        <f>2*12</f>
        <v>24</v>
      </c>
      <c r="Y114" s="340"/>
      <c r="Z114" s="340"/>
      <c r="AA114" s="340"/>
      <c r="AB114" s="340"/>
      <c r="AC114" s="340"/>
      <c r="AD114" s="340"/>
      <c r="AE114" s="340"/>
      <c r="AF114" s="340"/>
      <c r="AG114" s="340">
        <f>12</f>
        <v>12</v>
      </c>
      <c r="AH114" s="342"/>
      <c r="AI114" s="201">
        <f t="shared" si="4"/>
        <v>128</v>
      </c>
      <c r="AJ114" s="362">
        <v>80</v>
      </c>
      <c r="AK114" s="210">
        <f t="shared" si="3"/>
        <v>1.8181818181818181</v>
      </c>
      <c r="AL114" s="110" t="s">
        <v>216</v>
      </c>
    </row>
    <row r="115" spans="1:38" x14ac:dyDescent="0.2">
      <c r="A115" s="319">
        <v>103</v>
      </c>
      <c r="B115" s="320" t="s">
        <v>241</v>
      </c>
      <c r="C115" s="34" t="s">
        <v>500</v>
      </c>
      <c r="D115" s="339"/>
      <c r="E115" s="340"/>
      <c r="F115" s="340"/>
      <c r="G115" s="340"/>
      <c r="H115" s="340"/>
      <c r="I115" s="340"/>
      <c r="J115" s="340"/>
      <c r="K115" s="340"/>
      <c r="L115" s="340"/>
      <c r="M115" s="340"/>
      <c r="N115" s="340"/>
      <c r="O115" s="340"/>
      <c r="P115" s="340"/>
      <c r="Q115" s="340"/>
      <c r="R115" s="340"/>
      <c r="S115" s="340"/>
      <c r="T115" s="340"/>
      <c r="U115" s="340"/>
      <c r="V115" s="340"/>
      <c r="W115" s="340"/>
      <c r="X115" s="340"/>
      <c r="Y115" s="340"/>
      <c r="Z115" s="340"/>
      <c r="AA115" s="340"/>
      <c r="AB115" s="340"/>
      <c r="AC115" s="340"/>
      <c r="AD115" s="340"/>
      <c r="AE115" s="340"/>
      <c r="AF115" s="340"/>
      <c r="AG115" s="340"/>
      <c r="AH115" s="342"/>
      <c r="AI115" s="201">
        <f t="shared" si="4"/>
        <v>0</v>
      </c>
      <c r="AJ115" s="362">
        <v>31</v>
      </c>
      <c r="AK115" s="210" t="e">
        <f t="shared" si="3"/>
        <v>#DIV/0!</v>
      </c>
      <c r="AL115" s="110" t="s">
        <v>216</v>
      </c>
    </row>
    <row r="116" spans="1:38" x14ac:dyDescent="0.2">
      <c r="A116" s="319">
        <v>104</v>
      </c>
      <c r="B116" s="320" t="s">
        <v>496</v>
      </c>
      <c r="C116" s="34" t="s">
        <v>452</v>
      </c>
      <c r="D116" s="339"/>
      <c r="E116" s="340"/>
      <c r="F116" s="340"/>
      <c r="G116" s="340"/>
      <c r="H116" s="340"/>
      <c r="I116" s="340"/>
      <c r="J116" s="340"/>
      <c r="K116" s="340"/>
      <c r="L116" s="340"/>
      <c r="M116" s="340"/>
      <c r="N116" s="340"/>
      <c r="O116" s="340"/>
      <c r="P116" s="340"/>
      <c r="Q116" s="340"/>
      <c r="R116" s="340"/>
      <c r="S116" s="340"/>
      <c r="T116" s="340"/>
      <c r="U116" s="340"/>
      <c r="V116" s="340"/>
      <c r="W116" s="340"/>
      <c r="X116" s="340"/>
      <c r="Y116" s="340"/>
      <c r="Z116" s="340"/>
      <c r="AA116" s="340"/>
      <c r="AB116" s="340"/>
      <c r="AC116" s="340"/>
      <c r="AD116" s="340"/>
      <c r="AE116" s="340"/>
      <c r="AF116" s="340"/>
      <c r="AG116" s="340"/>
      <c r="AH116" s="342"/>
      <c r="AI116" s="201">
        <f t="shared" si="4"/>
        <v>0</v>
      </c>
      <c r="AJ116" s="362">
        <v>78</v>
      </c>
      <c r="AK116" s="210" t="e">
        <f t="shared" si="3"/>
        <v>#DIV/0!</v>
      </c>
      <c r="AL116" s="110" t="s">
        <v>216</v>
      </c>
    </row>
    <row r="117" spans="1:38" x14ac:dyDescent="0.2">
      <c r="A117" s="231">
        <v>105</v>
      </c>
      <c r="B117" s="321" t="s">
        <v>448</v>
      </c>
      <c r="C117" s="34" t="s">
        <v>443</v>
      </c>
      <c r="D117" s="339">
        <f>12*4</f>
        <v>48</v>
      </c>
      <c r="E117" s="340"/>
      <c r="F117" s="340"/>
      <c r="G117" s="340"/>
      <c r="H117" s="340"/>
      <c r="I117" s="340"/>
      <c r="J117" s="340"/>
      <c r="K117" s="340"/>
      <c r="L117" s="340">
        <f>12*4</f>
        <v>48</v>
      </c>
      <c r="M117" s="340"/>
      <c r="N117" s="340"/>
      <c r="O117" s="340"/>
      <c r="P117" s="340"/>
      <c r="Q117" s="340"/>
      <c r="R117" s="340"/>
      <c r="S117" s="340"/>
      <c r="T117" s="340"/>
      <c r="U117" s="340"/>
      <c r="V117" s="340"/>
      <c r="W117" s="340"/>
      <c r="X117" s="340"/>
      <c r="Y117" s="340"/>
      <c r="Z117" s="340"/>
      <c r="AA117" s="340"/>
      <c r="AB117" s="340"/>
      <c r="AC117" s="340"/>
      <c r="AD117" s="340"/>
      <c r="AE117" s="340"/>
      <c r="AF117" s="340"/>
      <c r="AG117" s="340">
        <f>48</f>
        <v>48</v>
      </c>
      <c r="AH117" s="342">
        <f>1*6</f>
        <v>6</v>
      </c>
      <c r="AI117" s="201">
        <f t="shared" si="4"/>
        <v>150</v>
      </c>
      <c r="AJ117" s="362">
        <v>201</v>
      </c>
      <c r="AK117" s="210">
        <f t="shared" si="3"/>
        <v>4.1875</v>
      </c>
      <c r="AL117" s="110" t="s">
        <v>216</v>
      </c>
    </row>
    <row r="118" spans="1:38" x14ac:dyDescent="0.2">
      <c r="A118" s="319">
        <v>106</v>
      </c>
      <c r="B118" s="321" t="s">
        <v>372</v>
      </c>
      <c r="C118" s="34" t="s">
        <v>468</v>
      </c>
      <c r="D118" s="339"/>
      <c r="E118" s="340"/>
      <c r="F118" s="340"/>
      <c r="G118" s="340"/>
      <c r="H118" s="340"/>
      <c r="I118" s="340"/>
      <c r="J118" s="340"/>
      <c r="K118" s="340"/>
      <c r="L118" s="340"/>
      <c r="M118" s="340"/>
      <c r="N118" s="340"/>
      <c r="O118" s="340"/>
      <c r="P118" s="340"/>
      <c r="Q118" s="340"/>
      <c r="R118" s="340"/>
      <c r="S118" s="340"/>
      <c r="T118" s="340"/>
      <c r="U118" s="340"/>
      <c r="V118" s="340"/>
      <c r="W118" s="340"/>
      <c r="X118" s="340"/>
      <c r="Y118" s="340"/>
      <c r="Z118" s="340"/>
      <c r="AA118" s="340"/>
      <c r="AB118" s="340"/>
      <c r="AC118" s="340"/>
      <c r="AD118" s="340"/>
      <c r="AE118" s="340"/>
      <c r="AF118" s="340"/>
      <c r="AG118" s="340"/>
      <c r="AH118" s="342"/>
      <c r="AI118" s="201">
        <f t="shared" si="4"/>
        <v>0</v>
      </c>
      <c r="AJ118" s="362">
        <v>66</v>
      </c>
      <c r="AK118" s="210" t="e">
        <f t="shared" si="3"/>
        <v>#DIV/0!</v>
      </c>
      <c r="AL118" s="110" t="s">
        <v>216</v>
      </c>
    </row>
    <row r="119" spans="1:38" x14ac:dyDescent="0.2">
      <c r="A119" s="319">
        <v>107</v>
      </c>
      <c r="B119" s="321" t="s">
        <v>440</v>
      </c>
      <c r="C119" s="34" t="s">
        <v>444</v>
      </c>
      <c r="D119" s="339"/>
      <c r="E119" s="340"/>
      <c r="F119" s="340"/>
      <c r="G119" s="340"/>
      <c r="H119" s="340"/>
      <c r="I119" s="340"/>
      <c r="J119" s="340"/>
      <c r="K119" s="340"/>
      <c r="L119" s="340"/>
      <c r="M119" s="340"/>
      <c r="N119" s="340"/>
      <c r="O119" s="340"/>
      <c r="P119" s="340"/>
      <c r="Q119" s="340"/>
      <c r="R119" s="340"/>
      <c r="S119" s="340">
        <f>10*6</f>
        <v>60</v>
      </c>
      <c r="T119" s="340"/>
      <c r="U119" s="340"/>
      <c r="V119" s="340"/>
      <c r="W119" s="340"/>
      <c r="X119" s="340">
        <f>7*12</f>
        <v>84</v>
      </c>
      <c r="Y119" s="340"/>
      <c r="Z119" s="340"/>
      <c r="AA119" s="340"/>
      <c r="AB119" s="340"/>
      <c r="AC119" s="340"/>
      <c r="AD119" s="340"/>
      <c r="AE119" s="340"/>
      <c r="AF119" s="340">
        <f>1*6</f>
        <v>6</v>
      </c>
      <c r="AG119" s="340"/>
      <c r="AH119" s="342"/>
      <c r="AI119" s="201">
        <f t="shared" si="4"/>
        <v>150</v>
      </c>
      <c r="AJ119" s="362"/>
      <c r="AK119" s="210" t="e">
        <f t="shared" si="3"/>
        <v>#DIV/0!</v>
      </c>
      <c r="AL119" s="110" t="s">
        <v>216</v>
      </c>
    </row>
    <row r="120" spans="1:38" x14ac:dyDescent="0.2">
      <c r="A120" s="231">
        <v>108</v>
      </c>
      <c r="B120" s="321" t="s">
        <v>252</v>
      </c>
      <c r="C120" s="34" t="s">
        <v>484</v>
      </c>
      <c r="D120" s="339"/>
      <c r="E120" s="340"/>
      <c r="F120" s="340"/>
      <c r="G120" s="340"/>
      <c r="H120" s="340"/>
      <c r="I120" s="340"/>
      <c r="J120" s="340"/>
      <c r="K120" s="340"/>
      <c r="L120" s="340"/>
      <c r="M120" s="340"/>
      <c r="N120" s="340"/>
      <c r="O120" s="340"/>
      <c r="P120" s="340"/>
      <c r="Q120" s="340"/>
      <c r="R120" s="340"/>
      <c r="S120" s="340"/>
      <c r="T120" s="340"/>
      <c r="U120" s="340"/>
      <c r="V120" s="340"/>
      <c r="W120" s="340"/>
      <c r="X120" s="340"/>
      <c r="Y120" s="340"/>
      <c r="Z120" s="340"/>
      <c r="AA120" s="340"/>
      <c r="AB120" s="340"/>
      <c r="AC120" s="340"/>
      <c r="AD120" s="340"/>
      <c r="AE120" s="340"/>
      <c r="AF120" s="340"/>
      <c r="AG120" s="340"/>
      <c r="AH120" s="342"/>
      <c r="AI120" s="201">
        <f t="shared" si="4"/>
        <v>0</v>
      </c>
      <c r="AJ120" s="362">
        <v>148</v>
      </c>
      <c r="AK120" s="210" t="e">
        <f t="shared" si="3"/>
        <v>#DIV/0!</v>
      </c>
      <c r="AL120" s="110" t="s">
        <v>216</v>
      </c>
    </row>
    <row r="121" spans="1:38" x14ac:dyDescent="0.2">
      <c r="A121" s="319">
        <v>110</v>
      </c>
      <c r="B121" s="321" t="s">
        <v>239</v>
      </c>
      <c r="C121" s="34" t="s">
        <v>469</v>
      </c>
      <c r="D121" s="339"/>
      <c r="E121" s="340"/>
      <c r="F121" s="340"/>
      <c r="G121" s="340"/>
      <c r="H121" s="340"/>
      <c r="I121" s="340"/>
      <c r="J121" s="340"/>
      <c r="K121" s="340"/>
      <c r="L121" s="340"/>
      <c r="M121" s="340"/>
      <c r="N121" s="340"/>
      <c r="O121" s="340"/>
      <c r="P121" s="340"/>
      <c r="Q121" s="340"/>
      <c r="R121" s="340"/>
      <c r="S121" s="340">
        <f>11*6</f>
        <v>66</v>
      </c>
      <c r="T121" s="340"/>
      <c r="U121" s="340">
        <f>2*6</f>
        <v>12</v>
      </c>
      <c r="V121" s="340"/>
      <c r="W121" s="340"/>
      <c r="X121" s="340">
        <f>6*12</f>
        <v>72</v>
      </c>
      <c r="Y121" s="340"/>
      <c r="Z121" s="340"/>
      <c r="AA121" s="340"/>
      <c r="AB121" s="340"/>
      <c r="AC121" s="340"/>
      <c r="AD121" s="340"/>
      <c r="AE121" s="340"/>
      <c r="AF121" s="340"/>
      <c r="AG121" s="340"/>
      <c r="AH121" s="342"/>
      <c r="AI121" s="201">
        <f t="shared" si="4"/>
        <v>150</v>
      </c>
      <c r="AJ121" s="362"/>
      <c r="AK121" s="210" t="e">
        <f t="shared" si="3"/>
        <v>#DIV/0!</v>
      </c>
      <c r="AL121" s="110" t="s">
        <v>216</v>
      </c>
    </row>
    <row r="122" spans="1:38" x14ac:dyDescent="0.2">
      <c r="A122" s="231">
        <v>111</v>
      </c>
      <c r="B122" s="321" t="s">
        <v>247</v>
      </c>
      <c r="C122" s="34" t="s">
        <v>335</v>
      </c>
      <c r="D122" s="339"/>
      <c r="E122" s="340"/>
      <c r="F122" s="340"/>
      <c r="G122" s="340"/>
      <c r="H122" s="340"/>
      <c r="I122" s="340"/>
      <c r="J122" s="340"/>
      <c r="K122" s="340"/>
      <c r="L122" s="340"/>
      <c r="M122" s="340"/>
      <c r="N122" s="340"/>
      <c r="O122" s="340"/>
      <c r="P122" s="340"/>
      <c r="Q122" s="340"/>
      <c r="R122" s="340"/>
      <c r="S122" s="340">
        <f>11*6</f>
        <v>66</v>
      </c>
      <c r="T122" s="340"/>
      <c r="U122" s="340">
        <f>2*6</f>
        <v>12</v>
      </c>
      <c r="V122" s="340"/>
      <c r="W122" s="340"/>
      <c r="X122" s="340">
        <f>6*12</f>
        <v>72</v>
      </c>
      <c r="Y122" s="340"/>
      <c r="Z122" s="340"/>
      <c r="AA122" s="340"/>
      <c r="AB122" s="340"/>
      <c r="AC122" s="340"/>
      <c r="AD122" s="340"/>
      <c r="AE122" s="340"/>
      <c r="AF122" s="340"/>
      <c r="AG122" s="340"/>
      <c r="AH122" s="342"/>
      <c r="AI122" s="201">
        <f t="shared" si="4"/>
        <v>150</v>
      </c>
      <c r="AJ122" s="362">
        <v>90</v>
      </c>
      <c r="AK122" s="210" t="e">
        <f t="shared" si="3"/>
        <v>#DIV/0!</v>
      </c>
      <c r="AL122" s="110" t="s">
        <v>216</v>
      </c>
    </row>
    <row r="123" spans="1:38" x14ac:dyDescent="0.2">
      <c r="A123" s="185">
        <v>112</v>
      </c>
      <c r="B123" s="330" t="s">
        <v>241</v>
      </c>
      <c r="C123" s="189" t="s">
        <v>424</v>
      </c>
      <c r="D123" s="344"/>
      <c r="E123" s="345"/>
      <c r="F123" s="345"/>
      <c r="G123" s="345"/>
      <c r="H123" s="345"/>
      <c r="I123" s="345"/>
      <c r="J123" s="345"/>
      <c r="K123" s="345"/>
      <c r="L123" s="345"/>
      <c r="M123" s="345"/>
      <c r="N123" s="345"/>
      <c r="O123" s="345"/>
      <c r="P123" s="345"/>
      <c r="Q123" s="345"/>
      <c r="R123" s="345"/>
      <c r="S123" s="345">
        <f>13*6</f>
        <v>78</v>
      </c>
      <c r="T123" s="345"/>
      <c r="U123" s="345"/>
      <c r="V123" s="345"/>
      <c r="W123" s="345"/>
      <c r="X123" s="345">
        <f>6*12</f>
        <v>72</v>
      </c>
      <c r="Y123" s="345"/>
      <c r="Z123" s="345"/>
      <c r="AA123" s="345"/>
      <c r="AB123" s="345"/>
      <c r="AC123" s="345"/>
      <c r="AD123" s="345"/>
      <c r="AE123" s="345"/>
      <c r="AF123" s="345"/>
      <c r="AG123" s="345"/>
      <c r="AH123" s="346"/>
      <c r="AI123" s="334">
        <f t="shared" ref="AI123:AI170" si="5">SUM(D123:AH123)</f>
        <v>150</v>
      </c>
      <c r="AJ123" s="364"/>
      <c r="AK123" s="211" t="e">
        <f t="shared" ref="AK123:AK170" si="6">+AJ123/D123</f>
        <v>#DIV/0!</v>
      </c>
      <c r="AL123" s="110" t="s">
        <v>216</v>
      </c>
    </row>
    <row r="124" spans="1:38" x14ac:dyDescent="0.2">
      <c r="A124" s="185">
        <v>113</v>
      </c>
      <c r="B124" s="81" t="s">
        <v>270</v>
      </c>
      <c r="C124" s="115" t="s">
        <v>217</v>
      </c>
      <c r="D124" s="347">
        <v>54</v>
      </c>
      <c r="E124" s="345"/>
      <c r="F124" s="345"/>
      <c r="G124" s="345"/>
      <c r="H124" s="345"/>
      <c r="I124" s="345"/>
      <c r="J124" s="345"/>
      <c r="K124" s="345"/>
      <c r="L124" s="345"/>
      <c r="M124" s="345"/>
      <c r="N124" s="345"/>
      <c r="O124" s="345"/>
      <c r="P124" s="345"/>
      <c r="Q124" s="345"/>
      <c r="R124" s="345"/>
      <c r="S124" s="345"/>
      <c r="T124" s="345"/>
      <c r="U124" s="347">
        <v>48</v>
      </c>
      <c r="V124" s="345"/>
      <c r="W124" s="345"/>
      <c r="X124" s="345"/>
      <c r="Y124" s="345"/>
      <c r="Z124" s="345"/>
      <c r="AA124" s="345"/>
      <c r="AB124" s="345"/>
      <c r="AC124" s="345"/>
      <c r="AD124" s="345"/>
      <c r="AE124" s="345"/>
      <c r="AF124" s="345"/>
      <c r="AG124" s="345"/>
      <c r="AH124" s="346"/>
      <c r="AI124" s="334">
        <f t="shared" si="5"/>
        <v>102</v>
      </c>
      <c r="AJ124" s="364">
        <v>147</v>
      </c>
      <c r="AK124" s="211">
        <f t="shared" si="6"/>
        <v>2.7222222222222223</v>
      </c>
      <c r="AL124" s="110" t="s">
        <v>191</v>
      </c>
    </row>
    <row r="125" spans="1:38" x14ac:dyDescent="0.2">
      <c r="A125" s="185">
        <v>114</v>
      </c>
      <c r="B125" s="81" t="s">
        <v>270</v>
      </c>
      <c r="C125" s="38" t="s">
        <v>218</v>
      </c>
      <c r="D125" s="347">
        <v>60</v>
      </c>
      <c r="E125" s="345"/>
      <c r="F125" s="345"/>
      <c r="G125" s="345"/>
      <c r="H125" s="345"/>
      <c r="I125" s="345">
        <v>30</v>
      </c>
      <c r="J125" s="345"/>
      <c r="K125" s="345"/>
      <c r="L125" s="345"/>
      <c r="M125" s="345"/>
      <c r="N125" s="345"/>
      <c r="O125" s="345"/>
      <c r="P125" s="345"/>
      <c r="Q125" s="345"/>
      <c r="R125" s="345"/>
      <c r="S125" s="345"/>
      <c r="T125" s="345"/>
      <c r="U125" s="347">
        <v>60</v>
      </c>
      <c r="V125" s="345"/>
      <c r="W125" s="345"/>
      <c r="X125" s="345"/>
      <c r="Y125" s="345"/>
      <c r="Z125" s="345"/>
      <c r="AA125" s="345"/>
      <c r="AB125" s="345"/>
      <c r="AC125" s="345"/>
      <c r="AD125" s="345"/>
      <c r="AE125" s="345"/>
      <c r="AF125" s="345"/>
      <c r="AG125" s="345"/>
      <c r="AH125" s="346"/>
      <c r="AI125" s="334">
        <f t="shared" si="5"/>
        <v>150</v>
      </c>
      <c r="AJ125" s="364">
        <v>158</v>
      </c>
      <c r="AK125" s="211">
        <f t="shared" si="6"/>
        <v>2.6333333333333333</v>
      </c>
      <c r="AL125" s="110" t="s">
        <v>191</v>
      </c>
    </row>
    <row r="126" spans="1:38" x14ac:dyDescent="0.2">
      <c r="A126" s="185">
        <v>115</v>
      </c>
      <c r="B126" s="81" t="s">
        <v>270</v>
      </c>
      <c r="C126" s="38" t="s">
        <v>337</v>
      </c>
      <c r="D126" s="435" t="s">
        <v>367</v>
      </c>
      <c r="E126" s="436"/>
      <c r="F126" s="436"/>
      <c r="G126" s="436"/>
      <c r="H126" s="436"/>
      <c r="I126" s="436"/>
      <c r="J126" s="436"/>
      <c r="K126" s="436"/>
      <c r="L126" s="436"/>
      <c r="M126" s="436"/>
      <c r="N126" s="436"/>
      <c r="O126" s="436"/>
      <c r="P126" s="436"/>
      <c r="Q126" s="436"/>
      <c r="R126" s="436"/>
      <c r="S126" s="436"/>
      <c r="T126" s="436"/>
      <c r="U126" s="436"/>
      <c r="V126" s="436"/>
      <c r="W126" s="436"/>
      <c r="X126" s="436"/>
      <c r="Y126" s="436"/>
      <c r="Z126" s="436"/>
      <c r="AA126" s="436"/>
      <c r="AB126" s="436"/>
      <c r="AC126" s="436"/>
      <c r="AD126" s="436"/>
      <c r="AE126" s="436"/>
      <c r="AF126" s="436"/>
      <c r="AG126" s="436"/>
      <c r="AH126" s="437"/>
      <c r="AI126" s="334">
        <f t="shared" si="5"/>
        <v>0</v>
      </c>
      <c r="AJ126" s="364"/>
      <c r="AK126" s="211" t="e">
        <f t="shared" si="6"/>
        <v>#VALUE!</v>
      </c>
      <c r="AL126" s="110" t="s">
        <v>191</v>
      </c>
    </row>
    <row r="127" spans="1:38" x14ac:dyDescent="0.2">
      <c r="A127" s="185">
        <v>116</v>
      </c>
      <c r="B127" s="81" t="s">
        <v>270</v>
      </c>
      <c r="C127" s="38" t="s">
        <v>277</v>
      </c>
      <c r="D127" s="347">
        <v>40</v>
      </c>
      <c r="E127" s="345"/>
      <c r="F127" s="345"/>
      <c r="G127" s="345"/>
      <c r="H127" s="345"/>
      <c r="I127" s="345">
        <v>50</v>
      </c>
      <c r="J127" s="345"/>
      <c r="K127" s="345"/>
      <c r="L127" s="345"/>
      <c r="M127" s="345"/>
      <c r="N127" s="345"/>
      <c r="O127" s="345"/>
      <c r="P127" s="345"/>
      <c r="Q127" s="345"/>
      <c r="R127" s="345"/>
      <c r="S127" s="345"/>
      <c r="T127" s="345"/>
      <c r="U127" s="345">
        <v>60</v>
      </c>
      <c r="V127" s="345"/>
      <c r="W127" s="345"/>
      <c r="X127" s="345"/>
      <c r="Y127" s="345"/>
      <c r="Z127" s="345"/>
      <c r="AA127" s="345"/>
      <c r="AB127" s="345"/>
      <c r="AC127" s="345"/>
      <c r="AD127" s="345"/>
      <c r="AE127" s="345"/>
      <c r="AF127" s="345"/>
      <c r="AG127" s="345"/>
      <c r="AH127" s="346"/>
      <c r="AI127" s="334">
        <f t="shared" si="5"/>
        <v>150</v>
      </c>
      <c r="AJ127" s="364">
        <v>120</v>
      </c>
      <c r="AK127" s="211">
        <f t="shared" si="6"/>
        <v>3</v>
      </c>
      <c r="AL127" s="110" t="s">
        <v>191</v>
      </c>
    </row>
    <row r="128" spans="1:38" x14ac:dyDescent="0.2">
      <c r="A128" s="185">
        <v>117</v>
      </c>
      <c r="B128" s="81" t="s">
        <v>270</v>
      </c>
      <c r="C128" s="115" t="s">
        <v>338</v>
      </c>
      <c r="D128" s="347">
        <v>150</v>
      </c>
      <c r="E128" s="345"/>
      <c r="F128" s="345"/>
      <c r="G128" s="345"/>
      <c r="H128" s="345"/>
      <c r="I128" s="345"/>
      <c r="J128" s="345"/>
      <c r="K128" s="345"/>
      <c r="L128" s="345"/>
      <c r="M128" s="345"/>
      <c r="N128" s="345"/>
      <c r="O128" s="345"/>
      <c r="P128" s="345"/>
      <c r="Q128" s="345"/>
      <c r="R128" s="345"/>
      <c r="S128" s="345"/>
      <c r="T128" s="345"/>
      <c r="U128" s="345"/>
      <c r="V128" s="345"/>
      <c r="W128" s="345"/>
      <c r="X128" s="345"/>
      <c r="Y128" s="345"/>
      <c r="Z128" s="345"/>
      <c r="AA128" s="345"/>
      <c r="AB128" s="345"/>
      <c r="AC128" s="345"/>
      <c r="AD128" s="345"/>
      <c r="AE128" s="345"/>
      <c r="AF128" s="345"/>
      <c r="AG128" s="345"/>
      <c r="AH128" s="346"/>
      <c r="AI128" s="334">
        <f t="shared" si="5"/>
        <v>150</v>
      </c>
      <c r="AJ128" s="364">
        <v>317</v>
      </c>
      <c r="AK128" s="211">
        <f t="shared" si="6"/>
        <v>2.1133333333333333</v>
      </c>
      <c r="AL128" s="110" t="s">
        <v>191</v>
      </c>
    </row>
    <row r="129" spans="1:38" x14ac:dyDescent="0.2">
      <c r="A129" s="185">
        <v>118</v>
      </c>
      <c r="B129" s="81" t="s">
        <v>270</v>
      </c>
      <c r="C129" s="38" t="s">
        <v>339</v>
      </c>
      <c r="D129" s="347">
        <v>150</v>
      </c>
      <c r="E129" s="345"/>
      <c r="F129" s="345"/>
      <c r="G129" s="345"/>
      <c r="H129" s="345"/>
      <c r="I129" s="345"/>
      <c r="J129" s="345"/>
      <c r="K129" s="345"/>
      <c r="L129" s="345"/>
      <c r="M129" s="345"/>
      <c r="N129" s="345"/>
      <c r="O129" s="345"/>
      <c r="P129" s="345"/>
      <c r="Q129" s="345"/>
      <c r="R129" s="345"/>
      <c r="S129" s="345"/>
      <c r="T129" s="345"/>
      <c r="U129" s="345"/>
      <c r="V129" s="345"/>
      <c r="W129" s="345"/>
      <c r="X129" s="345"/>
      <c r="Y129" s="345"/>
      <c r="Z129" s="345"/>
      <c r="AA129" s="345"/>
      <c r="AB129" s="345"/>
      <c r="AC129" s="345"/>
      <c r="AD129" s="345"/>
      <c r="AE129" s="345"/>
      <c r="AF129" s="345"/>
      <c r="AG129" s="345"/>
      <c r="AH129" s="346"/>
      <c r="AI129" s="334">
        <f t="shared" si="5"/>
        <v>150</v>
      </c>
      <c r="AJ129" s="364">
        <v>338</v>
      </c>
      <c r="AK129" s="211">
        <f t="shared" si="6"/>
        <v>2.2533333333333334</v>
      </c>
      <c r="AL129" s="110" t="s">
        <v>191</v>
      </c>
    </row>
    <row r="130" spans="1:38" x14ac:dyDescent="0.2">
      <c r="A130" s="185">
        <v>119</v>
      </c>
      <c r="B130" s="81" t="s">
        <v>270</v>
      </c>
      <c r="C130" s="38" t="s">
        <v>340</v>
      </c>
      <c r="D130" s="347">
        <v>60</v>
      </c>
      <c r="E130" s="345"/>
      <c r="F130" s="345"/>
      <c r="G130" s="345"/>
      <c r="H130" s="345"/>
      <c r="I130" s="345">
        <v>30</v>
      </c>
      <c r="J130" s="345"/>
      <c r="K130" s="345"/>
      <c r="L130" s="345"/>
      <c r="M130" s="345"/>
      <c r="N130" s="345"/>
      <c r="O130" s="345"/>
      <c r="P130" s="345"/>
      <c r="Q130" s="345"/>
      <c r="R130" s="345"/>
      <c r="S130" s="345"/>
      <c r="T130" s="345"/>
      <c r="U130" s="345">
        <v>60</v>
      </c>
      <c r="V130" s="345"/>
      <c r="W130" s="345"/>
      <c r="X130" s="345"/>
      <c r="Y130" s="345"/>
      <c r="Z130" s="345"/>
      <c r="AA130" s="345"/>
      <c r="AB130" s="345"/>
      <c r="AC130" s="345"/>
      <c r="AD130" s="345"/>
      <c r="AE130" s="345"/>
      <c r="AF130" s="345"/>
      <c r="AG130" s="345"/>
      <c r="AH130" s="346"/>
      <c r="AI130" s="334">
        <f t="shared" si="5"/>
        <v>150</v>
      </c>
      <c r="AJ130" s="364">
        <v>123</v>
      </c>
      <c r="AK130" s="211">
        <f t="shared" si="6"/>
        <v>2.0499999999999998</v>
      </c>
      <c r="AL130" s="110" t="s">
        <v>191</v>
      </c>
    </row>
    <row r="131" spans="1:38" x14ac:dyDescent="0.2">
      <c r="A131" s="185">
        <v>120</v>
      </c>
      <c r="B131" s="81" t="s">
        <v>270</v>
      </c>
      <c r="C131" s="38" t="s">
        <v>487</v>
      </c>
      <c r="D131" s="347">
        <v>150</v>
      </c>
      <c r="E131" s="345"/>
      <c r="F131" s="345"/>
      <c r="G131" s="345"/>
      <c r="H131" s="345"/>
      <c r="I131" s="345"/>
      <c r="J131" s="345"/>
      <c r="K131" s="345"/>
      <c r="L131" s="345"/>
      <c r="M131" s="345"/>
      <c r="N131" s="345"/>
      <c r="O131" s="345"/>
      <c r="P131" s="345"/>
      <c r="Q131" s="345"/>
      <c r="R131" s="345"/>
      <c r="S131" s="345"/>
      <c r="T131" s="345"/>
      <c r="U131" s="345"/>
      <c r="V131" s="345"/>
      <c r="W131" s="345"/>
      <c r="X131" s="345"/>
      <c r="Y131" s="345"/>
      <c r="Z131" s="345"/>
      <c r="AA131" s="345"/>
      <c r="AB131" s="345"/>
      <c r="AC131" s="345"/>
      <c r="AD131" s="345"/>
      <c r="AE131" s="345"/>
      <c r="AF131" s="345"/>
      <c r="AG131" s="345"/>
      <c r="AH131" s="346"/>
      <c r="AI131" s="334">
        <f t="shared" si="5"/>
        <v>150</v>
      </c>
      <c r="AJ131" s="364">
        <v>317</v>
      </c>
      <c r="AK131" s="211">
        <f t="shared" si="6"/>
        <v>2.1133333333333333</v>
      </c>
      <c r="AL131" s="110" t="s">
        <v>191</v>
      </c>
    </row>
    <row r="132" spans="1:38" x14ac:dyDescent="0.2">
      <c r="A132" s="185">
        <v>121</v>
      </c>
      <c r="B132" s="81" t="s">
        <v>270</v>
      </c>
      <c r="C132" s="38" t="s">
        <v>342</v>
      </c>
      <c r="D132" s="347">
        <v>150</v>
      </c>
      <c r="E132" s="345"/>
      <c r="F132" s="345"/>
      <c r="G132" s="345"/>
      <c r="H132" s="345"/>
      <c r="I132" s="345"/>
      <c r="J132" s="345"/>
      <c r="K132" s="345"/>
      <c r="L132" s="345"/>
      <c r="M132" s="345"/>
      <c r="N132" s="345"/>
      <c r="O132" s="345"/>
      <c r="P132" s="345"/>
      <c r="Q132" s="345"/>
      <c r="R132" s="345"/>
      <c r="S132" s="345"/>
      <c r="T132" s="345"/>
      <c r="U132" s="345"/>
      <c r="V132" s="345"/>
      <c r="W132" s="345"/>
      <c r="X132" s="345"/>
      <c r="Y132" s="345"/>
      <c r="Z132" s="345"/>
      <c r="AA132" s="345"/>
      <c r="AB132" s="345"/>
      <c r="AC132" s="345"/>
      <c r="AD132" s="345"/>
      <c r="AE132" s="345"/>
      <c r="AF132" s="345"/>
      <c r="AG132" s="345"/>
      <c r="AH132" s="346"/>
      <c r="AI132" s="334">
        <f t="shared" si="5"/>
        <v>150</v>
      </c>
      <c r="AJ132" s="364">
        <v>204</v>
      </c>
      <c r="AK132" s="211">
        <f t="shared" si="6"/>
        <v>1.36</v>
      </c>
      <c r="AL132" s="110" t="s">
        <v>191</v>
      </c>
    </row>
    <row r="133" spans="1:38" x14ac:dyDescent="0.2">
      <c r="A133" s="185">
        <v>122</v>
      </c>
      <c r="B133" s="81" t="s">
        <v>270</v>
      </c>
      <c r="C133" s="116" t="s">
        <v>343</v>
      </c>
      <c r="D133" s="347">
        <v>138</v>
      </c>
      <c r="E133" s="345"/>
      <c r="F133" s="345"/>
      <c r="G133" s="345"/>
      <c r="H133" s="345"/>
      <c r="I133" s="345">
        <v>12</v>
      </c>
      <c r="J133" s="345"/>
      <c r="K133" s="345"/>
      <c r="L133" s="345"/>
      <c r="M133" s="345"/>
      <c r="N133" s="345"/>
      <c r="O133" s="345"/>
      <c r="P133" s="345"/>
      <c r="Q133" s="345"/>
      <c r="R133" s="345"/>
      <c r="S133" s="345"/>
      <c r="T133" s="345"/>
      <c r="U133" s="345"/>
      <c r="V133" s="345"/>
      <c r="W133" s="345"/>
      <c r="X133" s="345"/>
      <c r="Y133" s="345"/>
      <c r="Z133" s="345"/>
      <c r="AA133" s="345"/>
      <c r="AB133" s="345"/>
      <c r="AC133" s="345"/>
      <c r="AD133" s="345"/>
      <c r="AE133" s="345"/>
      <c r="AF133" s="345"/>
      <c r="AG133" s="345"/>
      <c r="AH133" s="346"/>
      <c r="AI133" s="334">
        <f t="shared" si="5"/>
        <v>150</v>
      </c>
      <c r="AJ133" s="364">
        <v>113</v>
      </c>
      <c r="AK133" s="211">
        <f t="shared" si="6"/>
        <v>0.8188405797101449</v>
      </c>
      <c r="AL133" s="110" t="s">
        <v>191</v>
      </c>
    </row>
    <row r="134" spans="1:38" x14ac:dyDescent="0.2">
      <c r="A134" s="185">
        <v>123</v>
      </c>
      <c r="B134" s="81" t="s">
        <v>270</v>
      </c>
      <c r="C134" s="116" t="s">
        <v>344</v>
      </c>
      <c r="D134" s="347">
        <v>150</v>
      </c>
      <c r="E134" s="345"/>
      <c r="F134" s="345"/>
      <c r="G134" s="345"/>
      <c r="H134" s="345"/>
      <c r="I134" s="345"/>
      <c r="J134" s="345"/>
      <c r="K134" s="345"/>
      <c r="L134" s="345"/>
      <c r="M134" s="345"/>
      <c r="N134" s="345"/>
      <c r="O134" s="345"/>
      <c r="P134" s="345"/>
      <c r="Q134" s="345"/>
      <c r="R134" s="345"/>
      <c r="S134" s="345"/>
      <c r="T134" s="345"/>
      <c r="U134" s="345"/>
      <c r="V134" s="345"/>
      <c r="W134" s="345"/>
      <c r="X134" s="345"/>
      <c r="Y134" s="345"/>
      <c r="Z134" s="345"/>
      <c r="AA134" s="345"/>
      <c r="AB134" s="345"/>
      <c r="AC134" s="345"/>
      <c r="AD134" s="345"/>
      <c r="AE134" s="345"/>
      <c r="AF134" s="345"/>
      <c r="AG134" s="345"/>
      <c r="AH134" s="346"/>
      <c r="AI134" s="334">
        <f t="shared" si="5"/>
        <v>150</v>
      </c>
      <c r="AJ134" s="364">
        <v>234</v>
      </c>
      <c r="AK134" s="211">
        <f t="shared" si="6"/>
        <v>1.56</v>
      </c>
      <c r="AL134" s="110" t="s">
        <v>191</v>
      </c>
    </row>
    <row r="135" spans="1:38" x14ac:dyDescent="0.2">
      <c r="A135" s="185">
        <v>124</v>
      </c>
      <c r="B135" s="81" t="s">
        <v>270</v>
      </c>
      <c r="C135" s="116" t="s">
        <v>345</v>
      </c>
      <c r="D135" s="347">
        <v>90</v>
      </c>
      <c r="E135" s="345"/>
      <c r="F135" s="345"/>
      <c r="G135" s="345"/>
      <c r="H135" s="345"/>
      <c r="I135" s="345"/>
      <c r="J135" s="345"/>
      <c r="K135" s="345"/>
      <c r="L135" s="345"/>
      <c r="M135" s="345"/>
      <c r="N135" s="345"/>
      <c r="O135" s="345"/>
      <c r="P135" s="345"/>
      <c r="Q135" s="345"/>
      <c r="R135" s="345"/>
      <c r="S135" s="345"/>
      <c r="T135" s="345"/>
      <c r="U135" s="345">
        <v>60</v>
      </c>
      <c r="V135" s="345"/>
      <c r="W135" s="345"/>
      <c r="X135" s="345"/>
      <c r="Y135" s="345"/>
      <c r="Z135" s="345"/>
      <c r="AA135" s="345"/>
      <c r="AB135" s="345"/>
      <c r="AC135" s="345"/>
      <c r="AD135" s="345"/>
      <c r="AE135" s="345"/>
      <c r="AF135" s="345"/>
      <c r="AG135" s="345"/>
      <c r="AH135" s="346"/>
      <c r="AI135" s="334">
        <f t="shared" si="5"/>
        <v>150</v>
      </c>
      <c r="AJ135" s="364">
        <v>285</v>
      </c>
      <c r="AK135" s="211">
        <f t="shared" si="6"/>
        <v>3.1666666666666665</v>
      </c>
      <c r="AL135" s="110" t="s">
        <v>191</v>
      </c>
    </row>
    <row r="136" spans="1:38" x14ac:dyDescent="0.2">
      <c r="A136" s="185">
        <v>125</v>
      </c>
      <c r="B136" s="81" t="s">
        <v>270</v>
      </c>
      <c r="C136" s="37" t="s">
        <v>219</v>
      </c>
      <c r="D136" s="344">
        <v>12</v>
      </c>
      <c r="E136" s="345"/>
      <c r="F136" s="345"/>
      <c r="G136" s="345"/>
      <c r="H136" s="345"/>
      <c r="I136" s="345"/>
      <c r="J136" s="345"/>
      <c r="K136" s="345"/>
      <c r="L136" s="345"/>
      <c r="M136" s="345"/>
      <c r="N136" s="345"/>
      <c r="O136" s="345"/>
      <c r="P136" s="345"/>
      <c r="Q136" s="345"/>
      <c r="R136" s="345"/>
      <c r="S136" s="345"/>
      <c r="T136" s="345"/>
      <c r="U136" s="345">
        <v>138</v>
      </c>
      <c r="V136" s="345"/>
      <c r="W136" s="345"/>
      <c r="X136" s="345"/>
      <c r="Y136" s="345"/>
      <c r="Z136" s="345"/>
      <c r="AA136" s="345"/>
      <c r="AB136" s="345"/>
      <c r="AC136" s="345"/>
      <c r="AD136" s="345"/>
      <c r="AE136" s="345"/>
      <c r="AF136" s="345"/>
      <c r="AG136" s="345"/>
      <c r="AH136" s="346"/>
      <c r="AI136" s="334">
        <f t="shared" si="5"/>
        <v>150</v>
      </c>
      <c r="AJ136" s="364">
        <v>158</v>
      </c>
      <c r="AK136" s="211">
        <f t="shared" si="6"/>
        <v>13.166666666666666</v>
      </c>
      <c r="AL136" s="110" t="s">
        <v>192</v>
      </c>
    </row>
    <row r="137" spans="1:38" x14ac:dyDescent="0.2">
      <c r="A137" s="185">
        <v>126</v>
      </c>
      <c r="B137" s="81" t="s">
        <v>270</v>
      </c>
      <c r="C137" s="37" t="s">
        <v>272</v>
      </c>
      <c r="D137" s="344">
        <v>6</v>
      </c>
      <c r="E137" s="345"/>
      <c r="F137" s="345"/>
      <c r="G137" s="345"/>
      <c r="H137" s="345"/>
      <c r="I137" s="345"/>
      <c r="J137" s="345"/>
      <c r="K137" s="345"/>
      <c r="L137" s="345"/>
      <c r="M137" s="345"/>
      <c r="N137" s="345"/>
      <c r="O137" s="345"/>
      <c r="P137" s="345"/>
      <c r="Q137" s="345"/>
      <c r="R137" s="345"/>
      <c r="S137" s="345"/>
      <c r="T137" s="345"/>
      <c r="U137" s="345">
        <v>144</v>
      </c>
      <c r="V137" s="345"/>
      <c r="W137" s="345"/>
      <c r="X137" s="345"/>
      <c r="Y137" s="345"/>
      <c r="Z137" s="345"/>
      <c r="AA137" s="345"/>
      <c r="AB137" s="345"/>
      <c r="AC137" s="345"/>
      <c r="AD137" s="345"/>
      <c r="AE137" s="345"/>
      <c r="AF137" s="345"/>
      <c r="AG137" s="345"/>
      <c r="AH137" s="346"/>
      <c r="AI137" s="334">
        <f t="shared" si="5"/>
        <v>150</v>
      </c>
      <c r="AJ137" s="364">
        <v>98</v>
      </c>
      <c r="AK137" s="211">
        <f t="shared" si="6"/>
        <v>16.333333333333332</v>
      </c>
      <c r="AL137" s="110" t="s">
        <v>192</v>
      </c>
    </row>
    <row r="138" spans="1:38" x14ac:dyDescent="0.2">
      <c r="A138" s="185">
        <v>127</v>
      </c>
      <c r="B138" s="81" t="s">
        <v>270</v>
      </c>
      <c r="C138" s="37" t="s">
        <v>259</v>
      </c>
      <c r="D138" s="344">
        <v>66</v>
      </c>
      <c r="E138" s="345"/>
      <c r="F138" s="345"/>
      <c r="G138" s="345"/>
      <c r="H138" s="345"/>
      <c r="I138" s="345"/>
      <c r="J138" s="345">
        <v>12</v>
      </c>
      <c r="K138" s="345"/>
      <c r="L138" s="345"/>
      <c r="M138" s="345"/>
      <c r="N138" s="345"/>
      <c r="O138" s="345"/>
      <c r="P138" s="345"/>
      <c r="Q138" s="345"/>
      <c r="R138" s="345"/>
      <c r="S138" s="345"/>
      <c r="T138" s="345"/>
      <c r="U138" s="345" t="s">
        <v>412</v>
      </c>
      <c r="V138" s="345"/>
      <c r="W138" s="345"/>
      <c r="X138" s="345"/>
      <c r="Y138" s="345"/>
      <c r="Z138" s="345"/>
      <c r="AA138" s="345"/>
      <c r="AB138" s="345"/>
      <c r="AC138" s="345"/>
      <c r="AD138" s="345"/>
      <c r="AE138" s="345"/>
      <c r="AF138" s="345"/>
      <c r="AG138" s="345"/>
      <c r="AH138" s="346"/>
      <c r="AI138" s="334">
        <f t="shared" si="5"/>
        <v>78</v>
      </c>
      <c r="AJ138" s="364">
        <v>39</v>
      </c>
      <c r="AK138" s="211">
        <f t="shared" si="6"/>
        <v>0.59090909090909094</v>
      </c>
      <c r="AL138" s="110" t="s">
        <v>192</v>
      </c>
    </row>
    <row r="139" spans="1:38" x14ac:dyDescent="0.2">
      <c r="A139" s="185">
        <v>128</v>
      </c>
      <c r="B139" s="81" t="s">
        <v>270</v>
      </c>
      <c r="C139" s="37" t="s">
        <v>221</v>
      </c>
      <c r="D139" s="344">
        <v>12</v>
      </c>
      <c r="E139" s="345"/>
      <c r="F139" s="345"/>
      <c r="G139" s="345"/>
      <c r="H139" s="345"/>
      <c r="I139" s="345"/>
      <c r="J139" s="345"/>
      <c r="K139" s="345"/>
      <c r="L139" s="345"/>
      <c r="M139" s="345"/>
      <c r="N139" s="345"/>
      <c r="O139" s="345"/>
      <c r="P139" s="345"/>
      <c r="Q139" s="345"/>
      <c r="R139" s="345"/>
      <c r="S139" s="345"/>
      <c r="T139" s="345"/>
      <c r="U139" s="345">
        <v>138</v>
      </c>
      <c r="V139" s="345"/>
      <c r="W139" s="345"/>
      <c r="X139" s="345"/>
      <c r="Y139" s="345"/>
      <c r="Z139" s="345"/>
      <c r="AA139" s="345"/>
      <c r="AB139" s="345"/>
      <c r="AC139" s="345"/>
      <c r="AD139" s="345"/>
      <c r="AE139" s="345"/>
      <c r="AF139" s="345"/>
      <c r="AG139" s="345"/>
      <c r="AH139" s="346"/>
      <c r="AI139" s="334">
        <f t="shared" si="5"/>
        <v>150</v>
      </c>
      <c r="AJ139" s="364">
        <v>137</v>
      </c>
      <c r="AK139" s="211">
        <f t="shared" si="6"/>
        <v>11.416666666666666</v>
      </c>
      <c r="AL139" s="110" t="s">
        <v>192</v>
      </c>
    </row>
    <row r="140" spans="1:38" x14ac:dyDescent="0.2">
      <c r="A140" s="185">
        <v>129</v>
      </c>
      <c r="B140" s="81" t="s">
        <v>270</v>
      </c>
      <c r="C140" s="37" t="s">
        <v>470</v>
      </c>
      <c r="D140" s="344">
        <v>12</v>
      </c>
      <c r="E140" s="345"/>
      <c r="F140" s="345"/>
      <c r="G140" s="345"/>
      <c r="H140" s="345"/>
      <c r="I140" s="345"/>
      <c r="J140" s="345"/>
      <c r="K140" s="345"/>
      <c r="L140" s="345"/>
      <c r="M140" s="345"/>
      <c r="N140" s="345"/>
      <c r="O140" s="345"/>
      <c r="P140" s="345"/>
      <c r="Q140" s="345"/>
      <c r="R140" s="345"/>
      <c r="S140" s="345"/>
      <c r="T140" s="345"/>
      <c r="U140" s="345">
        <v>138</v>
      </c>
      <c r="V140" s="345"/>
      <c r="W140" s="345"/>
      <c r="X140" s="345"/>
      <c r="Y140" s="345"/>
      <c r="Z140" s="345"/>
      <c r="AA140" s="345"/>
      <c r="AB140" s="345"/>
      <c r="AC140" s="345"/>
      <c r="AD140" s="345"/>
      <c r="AE140" s="345"/>
      <c r="AF140" s="345"/>
      <c r="AG140" s="345"/>
      <c r="AH140" s="346"/>
      <c r="AI140" s="334">
        <f t="shared" si="5"/>
        <v>150</v>
      </c>
      <c r="AJ140" s="364">
        <v>99</v>
      </c>
      <c r="AK140" s="211">
        <f t="shared" si="6"/>
        <v>8.25</v>
      </c>
      <c r="AL140" s="110" t="s">
        <v>192</v>
      </c>
    </row>
    <row r="141" spans="1:38" x14ac:dyDescent="0.2">
      <c r="A141" s="185">
        <v>130</v>
      </c>
      <c r="B141" s="81" t="s">
        <v>270</v>
      </c>
      <c r="C141" s="39" t="s">
        <v>237</v>
      </c>
      <c r="D141" s="339">
        <v>90</v>
      </c>
      <c r="E141" s="345"/>
      <c r="F141" s="345"/>
      <c r="G141" s="345"/>
      <c r="H141" s="345"/>
      <c r="I141" s="345"/>
      <c r="J141" s="345"/>
      <c r="K141" s="345"/>
      <c r="L141" s="345"/>
      <c r="M141" s="345"/>
      <c r="N141" s="345"/>
      <c r="O141" s="345"/>
      <c r="P141" s="345"/>
      <c r="Q141" s="345"/>
      <c r="R141" s="345"/>
      <c r="S141" s="345"/>
      <c r="T141" s="345"/>
      <c r="U141" s="340">
        <v>60</v>
      </c>
      <c r="V141" s="345"/>
      <c r="W141" s="345"/>
      <c r="X141" s="345"/>
      <c r="Y141" s="345"/>
      <c r="Z141" s="345"/>
      <c r="AA141" s="345"/>
      <c r="AB141" s="345"/>
      <c r="AC141" s="345"/>
      <c r="AD141" s="345"/>
      <c r="AE141" s="345"/>
      <c r="AF141" s="345"/>
      <c r="AG141" s="345"/>
      <c r="AH141" s="346"/>
      <c r="AI141" s="334">
        <f t="shared" si="5"/>
        <v>150</v>
      </c>
      <c r="AJ141" s="364">
        <v>122</v>
      </c>
      <c r="AK141" s="211">
        <f t="shared" si="6"/>
        <v>1.3555555555555556</v>
      </c>
      <c r="AL141" s="110" t="s">
        <v>194</v>
      </c>
    </row>
    <row r="142" spans="1:38" x14ac:dyDescent="0.2">
      <c r="A142" s="185">
        <v>131</v>
      </c>
      <c r="B142" s="81" t="s">
        <v>270</v>
      </c>
      <c r="C142" s="34" t="s">
        <v>271</v>
      </c>
      <c r="D142" s="339">
        <v>90</v>
      </c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  <c r="O142" s="345"/>
      <c r="P142" s="345"/>
      <c r="Q142" s="345"/>
      <c r="R142" s="345"/>
      <c r="S142" s="345"/>
      <c r="T142" s="345"/>
      <c r="U142" s="340">
        <v>60</v>
      </c>
      <c r="V142" s="345"/>
      <c r="W142" s="345"/>
      <c r="X142" s="345"/>
      <c r="Y142" s="345"/>
      <c r="Z142" s="345"/>
      <c r="AA142" s="345"/>
      <c r="AB142" s="345"/>
      <c r="AC142" s="345"/>
      <c r="AD142" s="345"/>
      <c r="AE142" s="345"/>
      <c r="AF142" s="345"/>
      <c r="AG142" s="345"/>
      <c r="AH142" s="346"/>
      <c r="AI142" s="334">
        <f t="shared" si="5"/>
        <v>150</v>
      </c>
      <c r="AJ142" s="364">
        <v>33</v>
      </c>
      <c r="AK142" s="211">
        <f t="shared" si="6"/>
        <v>0.36666666666666664</v>
      </c>
      <c r="AL142" s="110" t="s">
        <v>194</v>
      </c>
    </row>
    <row r="143" spans="1:38" x14ac:dyDescent="0.2">
      <c r="A143" s="185">
        <v>132</v>
      </c>
      <c r="B143" s="81" t="s">
        <v>270</v>
      </c>
      <c r="C143" s="39" t="s">
        <v>471</v>
      </c>
      <c r="D143" s="339">
        <v>90</v>
      </c>
      <c r="E143" s="345"/>
      <c r="F143" s="345"/>
      <c r="G143" s="345"/>
      <c r="H143" s="345"/>
      <c r="I143" s="345"/>
      <c r="J143" s="345"/>
      <c r="K143" s="345"/>
      <c r="L143" s="345"/>
      <c r="M143" s="345"/>
      <c r="N143" s="345"/>
      <c r="O143" s="345"/>
      <c r="P143" s="345"/>
      <c r="Q143" s="345"/>
      <c r="R143" s="345"/>
      <c r="S143" s="345"/>
      <c r="T143" s="345"/>
      <c r="U143" s="340">
        <v>60</v>
      </c>
      <c r="V143" s="345"/>
      <c r="W143" s="345"/>
      <c r="X143" s="345"/>
      <c r="Y143" s="345"/>
      <c r="Z143" s="345"/>
      <c r="AA143" s="345"/>
      <c r="AB143" s="345"/>
      <c r="AC143" s="345"/>
      <c r="AD143" s="345"/>
      <c r="AE143" s="345"/>
      <c r="AF143" s="345"/>
      <c r="AG143" s="345"/>
      <c r="AH143" s="346"/>
      <c r="AI143" s="334">
        <f t="shared" si="5"/>
        <v>150</v>
      </c>
      <c r="AJ143" s="364">
        <v>228</v>
      </c>
      <c r="AK143" s="211">
        <f t="shared" si="6"/>
        <v>2.5333333333333332</v>
      </c>
      <c r="AL143" s="110" t="s">
        <v>194</v>
      </c>
    </row>
    <row r="144" spans="1:38" x14ac:dyDescent="0.2">
      <c r="A144" s="185">
        <v>133</v>
      </c>
      <c r="B144" s="81" t="s">
        <v>270</v>
      </c>
      <c r="C144" s="34" t="s">
        <v>472</v>
      </c>
      <c r="D144" s="339">
        <v>90</v>
      </c>
      <c r="E144" s="345"/>
      <c r="F144" s="345"/>
      <c r="G144" s="345"/>
      <c r="H144" s="345"/>
      <c r="I144" s="345"/>
      <c r="J144" s="345"/>
      <c r="K144" s="345"/>
      <c r="L144" s="345"/>
      <c r="M144" s="345"/>
      <c r="N144" s="345"/>
      <c r="O144" s="345"/>
      <c r="P144" s="345"/>
      <c r="Q144" s="345"/>
      <c r="R144" s="345"/>
      <c r="S144" s="345"/>
      <c r="T144" s="345"/>
      <c r="U144" s="340">
        <v>60</v>
      </c>
      <c r="V144" s="345"/>
      <c r="W144" s="345"/>
      <c r="X144" s="345"/>
      <c r="Y144" s="345"/>
      <c r="Z144" s="345"/>
      <c r="AA144" s="345"/>
      <c r="AB144" s="345"/>
      <c r="AC144" s="345"/>
      <c r="AD144" s="345"/>
      <c r="AE144" s="345"/>
      <c r="AF144" s="345"/>
      <c r="AG144" s="345"/>
      <c r="AH144" s="346"/>
      <c r="AI144" s="334">
        <f t="shared" si="5"/>
        <v>150</v>
      </c>
      <c r="AJ144" s="364">
        <v>64</v>
      </c>
      <c r="AK144" s="211">
        <f t="shared" si="6"/>
        <v>0.71111111111111114</v>
      </c>
      <c r="AL144" s="110" t="s">
        <v>220</v>
      </c>
    </row>
    <row r="145" spans="1:38" x14ac:dyDescent="0.2">
      <c r="A145" s="185">
        <v>134</v>
      </c>
      <c r="B145" s="81" t="s">
        <v>270</v>
      </c>
      <c r="C145" s="120" t="s">
        <v>260</v>
      </c>
      <c r="D145" s="339">
        <v>30</v>
      </c>
      <c r="E145" s="345"/>
      <c r="F145" s="340">
        <v>6</v>
      </c>
      <c r="G145" s="345"/>
      <c r="H145" s="345"/>
      <c r="I145" s="345"/>
      <c r="J145" s="345"/>
      <c r="K145" s="345"/>
      <c r="L145" s="345"/>
      <c r="M145" s="345"/>
      <c r="N145" s="345"/>
      <c r="O145" s="345"/>
      <c r="P145" s="345"/>
      <c r="Q145" s="345"/>
      <c r="R145" s="345"/>
      <c r="S145" s="345"/>
      <c r="T145" s="345"/>
      <c r="U145" s="340">
        <v>60</v>
      </c>
      <c r="V145" s="345"/>
      <c r="W145" s="345"/>
      <c r="X145" s="340">
        <v>48</v>
      </c>
      <c r="Y145" s="345"/>
      <c r="Z145" s="345">
        <v>6</v>
      </c>
      <c r="AA145" s="345"/>
      <c r="AB145" s="345"/>
      <c r="AC145" s="345"/>
      <c r="AD145" s="345"/>
      <c r="AE145" s="345"/>
      <c r="AF145" s="345"/>
      <c r="AG145" s="345"/>
      <c r="AH145" s="346"/>
      <c r="AI145" s="334">
        <f t="shared" si="5"/>
        <v>150</v>
      </c>
      <c r="AJ145" s="119">
        <v>55</v>
      </c>
      <c r="AK145" s="211">
        <f t="shared" si="6"/>
        <v>1.8333333333333333</v>
      </c>
      <c r="AL145" s="110" t="s">
        <v>195</v>
      </c>
    </row>
    <row r="146" spans="1:38" x14ac:dyDescent="0.2">
      <c r="A146" s="185">
        <v>135</v>
      </c>
      <c r="B146" s="81" t="s">
        <v>270</v>
      </c>
      <c r="C146" s="120" t="s">
        <v>457</v>
      </c>
      <c r="D146" s="339">
        <v>18</v>
      </c>
      <c r="E146" s="345"/>
      <c r="F146" s="340"/>
      <c r="G146" s="345"/>
      <c r="H146" s="345"/>
      <c r="I146" s="345"/>
      <c r="J146" s="345"/>
      <c r="K146" s="345"/>
      <c r="L146" s="345"/>
      <c r="M146" s="345"/>
      <c r="N146" s="345"/>
      <c r="O146" s="345"/>
      <c r="P146" s="345"/>
      <c r="Q146" s="345"/>
      <c r="R146" s="345"/>
      <c r="S146" s="345"/>
      <c r="T146" s="345"/>
      <c r="U146" s="341">
        <v>60</v>
      </c>
      <c r="V146" s="345"/>
      <c r="W146" s="345"/>
      <c r="X146" s="340">
        <v>60</v>
      </c>
      <c r="Y146" s="345"/>
      <c r="Z146" s="345"/>
      <c r="AA146" s="345"/>
      <c r="AB146" s="345"/>
      <c r="AC146" s="345">
        <v>12</v>
      </c>
      <c r="AD146" s="345"/>
      <c r="AE146" s="345"/>
      <c r="AF146" s="345"/>
      <c r="AG146" s="345"/>
      <c r="AH146" s="346"/>
      <c r="AI146" s="334">
        <f t="shared" si="5"/>
        <v>150</v>
      </c>
      <c r="AJ146" s="119">
        <v>41</v>
      </c>
      <c r="AK146" s="211">
        <f t="shared" si="6"/>
        <v>2.2777777777777777</v>
      </c>
      <c r="AL146" s="110" t="s">
        <v>195</v>
      </c>
    </row>
    <row r="147" spans="1:38" x14ac:dyDescent="0.2">
      <c r="A147" s="185">
        <v>136</v>
      </c>
      <c r="B147" s="81" t="s">
        <v>270</v>
      </c>
      <c r="C147" s="120" t="s">
        <v>352</v>
      </c>
      <c r="D147" s="339">
        <v>48</v>
      </c>
      <c r="E147" s="345"/>
      <c r="F147" s="340">
        <v>6</v>
      </c>
      <c r="G147" s="345"/>
      <c r="H147" s="345"/>
      <c r="I147" s="345"/>
      <c r="J147" s="345"/>
      <c r="K147" s="345"/>
      <c r="L147" s="345"/>
      <c r="M147" s="345"/>
      <c r="N147" s="345"/>
      <c r="O147" s="345"/>
      <c r="P147" s="345"/>
      <c r="Q147" s="345"/>
      <c r="R147" s="345"/>
      <c r="S147" s="345"/>
      <c r="T147" s="345"/>
      <c r="U147" s="341">
        <v>48</v>
      </c>
      <c r="V147" s="345"/>
      <c r="W147" s="345"/>
      <c r="X147" s="340">
        <v>48</v>
      </c>
      <c r="Y147" s="345"/>
      <c r="Z147" s="345"/>
      <c r="AA147" s="345"/>
      <c r="AB147" s="345"/>
      <c r="AC147" s="345"/>
      <c r="AD147" s="345"/>
      <c r="AE147" s="345"/>
      <c r="AF147" s="345"/>
      <c r="AG147" s="345"/>
      <c r="AH147" s="346"/>
      <c r="AI147" s="334">
        <f t="shared" si="5"/>
        <v>150</v>
      </c>
      <c r="AJ147" s="119">
        <v>111</v>
      </c>
      <c r="AK147" s="211">
        <f t="shared" si="6"/>
        <v>2.3125</v>
      </c>
      <c r="AL147" s="110" t="s">
        <v>195</v>
      </c>
    </row>
    <row r="148" spans="1:38" x14ac:dyDescent="0.2">
      <c r="A148" s="185">
        <v>137</v>
      </c>
      <c r="B148" s="81" t="s">
        <v>270</v>
      </c>
      <c r="C148" s="120" t="s">
        <v>455</v>
      </c>
      <c r="D148" s="339">
        <v>48</v>
      </c>
      <c r="E148" s="345"/>
      <c r="F148" s="340">
        <v>6</v>
      </c>
      <c r="G148" s="345"/>
      <c r="H148" s="345"/>
      <c r="I148" s="345"/>
      <c r="J148" s="345"/>
      <c r="K148" s="345"/>
      <c r="L148" s="345"/>
      <c r="M148" s="345"/>
      <c r="N148" s="345"/>
      <c r="O148" s="345"/>
      <c r="P148" s="345"/>
      <c r="Q148" s="345"/>
      <c r="R148" s="345"/>
      <c r="S148" s="345"/>
      <c r="T148" s="345"/>
      <c r="U148" s="340">
        <v>54</v>
      </c>
      <c r="V148" s="345"/>
      <c r="W148" s="345"/>
      <c r="X148" s="340">
        <v>42</v>
      </c>
      <c r="Y148" s="345"/>
      <c r="Z148" s="345"/>
      <c r="AA148" s="345"/>
      <c r="AB148" s="345"/>
      <c r="AC148" s="345"/>
      <c r="AD148" s="345"/>
      <c r="AE148" s="345"/>
      <c r="AF148" s="345"/>
      <c r="AG148" s="345"/>
      <c r="AH148" s="346"/>
      <c r="AI148" s="334">
        <f t="shared" si="5"/>
        <v>150</v>
      </c>
      <c r="AJ148" s="119">
        <v>101</v>
      </c>
      <c r="AK148" s="211">
        <f t="shared" si="6"/>
        <v>2.1041666666666665</v>
      </c>
      <c r="AL148" s="110" t="s">
        <v>195</v>
      </c>
    </row>
    <row r="149" spans="1:38" x14ac:dyDescent="0.2">
      <c r="A149" s="185">
        <v>138</v>
      </c>
      <c r="B149" s="81" t="s">
        <v>270</v>
      </c>
      <c r="C149" s="120" t="s">
        <v>255</v>
      </c>
      <c r="D149" s="366">
        <v>48</v>
      </c>
      <c r="E149" s="345"/>
      <c r="F149" s="341">
        <v>6</v>
      </c>
      <c r="G149" s="345"/>
      <c r="H149" s="345"/>
      <c r="I149" s="345"/>
      <c r="J149" s="345"/>
      <c r="K149" s="345"/>
      <c r="L149" s="345"/>
      <c r="M149" s="345"/>
      <c r="N149" s="345"/>
      <c r="O149" s="345"/>
      <c r="P149" s="345"/>
      <c r="Q149" s="345"/>
      <c r="R149" s="345"/>
      <c r="S149" s="345"/>
      <c r="T149" s="345"/>
      <c r="U149" s="341">
        <v>72</v>
      </c>
      <c r="V149" s="345"/>
      <c r="W149" s="345"/>
      <c r="X149" s="341">
        <v>24</v>
      </c>
      <c r="Y149" s="345"/>
      <c r="Z149" s="345"/>
      <c r="AA149" s="345"/>
      <c r="AB149" s="345"/>
      <c r="AC149" s="345"/>
      <c r="AD149" s="345"/>
      <c r="AE149" s="345"/>
      <c r="AF149" s="345"/>
      <c r="AG149" s="345"/>
      <c r="AH149" s="346"/>
      <c r="AI149" s="334">
        <f t="shared" si="5"/>
        <v>150</v>
      </c>
      <c r="AJ149" s="119">
        <v>38</v>
      </c>
      <c r="AK149" s="211">
        <f t="shared" si="6"/>
        <v>0.79166666666666663</v>
      </c>
      <c r="AL149" s="110" t="s">
        <v>195</v>
      </c>
    </row>
    <row r="150" spans="1:38" x14ac:dyDescent="0.2">
      <c r="A150" s="185">
        <v>139</v>
      </c>
      <c r="B150" s="81" t="s">
        <v>270</v>
      </c>
      <c r="C150" s="34" t="s">
        <v>488</v>
      </c>
      <c r="D150" s="366">
        <v>66</v>
      </c>
      <c r="E150" s="345"/>
      <c r="F150" s="341"/>
      <c r="G150" s="345"/>
      <c r="H150" s="345"/>
      <c r="I150" s="345"/>
      <c r="J150" s="345">
        <v>24</v>
      </c>
      <c r="K150" s="345"/>
      <c r="L150" s="345"/>
      <c r="M150" s="345"/>
      <c r="N150" s="345"/>
      <c r="O150" s="345"/>
      <c r="P150" s="345"/>
      <c r="Q150" s="345"/>
      <c r="R150" s="345"/>
      <c r="S150" s="345"/>
      <c r="T150" s="345"/>
      <c r="U150" s="341">
        <v>24</v>
      </c>
      <c r="V150" s="345"/>
      <c r="W150" s="345"/>
      <c r="X150" s="341">
        <v>36</v>
      </c>
      <c r="Y150" s="345"/>
      <c r="Z150" s="345"/>
      <c r="AA150" s="345"/>
      <c r="AB150" s="345"/>
      <c r="AC150" s="345"/>
      <c r="AD150" s="345"/>
      <c r="AE150" s="345"/>
      <c r="AF150" s="345"/>
      <c r="AG150" s="345"/>
      <c r="AH150" s="346"/>
      <c r="AI150" s="334">
        <f t="shared" si="5"/>
        <v>150</v>
      </c>
      <c r="AJ150" s="119">
        <v>142</v>
      </c>
      <c r="AK150" s="211">
        <f t="shared" si="6"/>
        <v>2.1515151515151514</v>
      </c>
      <c r="AL150" s="110" t="s">
        <v>195</v>
      </c>
    </row>
    <row r="151" spans="1:38" x14ac:dyDescent="0.2">
      <c r="A151" s="185">
        <v>140</v>
      </c>
      <c r="B151" s="81" t="s">
        <v>270</v>
      </c>
      <c r="C151" s="189" t="s">
        <v>473</v>
      </c>
      <c r="D151" s="339">
        <v>90</v>
      </c>
      <c r="E151" s="345"/>
      <c r="F151" s="340"/>
      <c r="G151" s="345"/>
      <c r="H151" s="345"/>
      <c r="I151" s="345"/>
      <c r="J151" s="345"/>
      <c r="K151" s="345"/>
      <c r="L151" s="345"/>
      <c r="M151" s="345"/>
      <c r="N151" s="345"/>
      <c r="O151" s="345"/>
      <c r="P151" s="345"/>
      <c r="Q151" s="345"/>
      <c r="R151" s="345"/>
      <c r="S151" s="345"/>
      <c r="T151" s="345"/>
      <c r="U151" s="340">
        <v>18</v>
      </c>
      <c r="V151" s="345"/>
      <c r="W151" s="345"/>
      <c r="X151" s="340">
        <v>36</v>
      </c>
      <c r="Y151" s="345"/>
      <c r="Z151" s="345"/>
      <c r="AA151" s="345"/>
      <c r="AB151" s="345"/>
      <c r="AC151" s="345">
        <v>6</v>
      </c>
      <c r="AD151" s="345"/>
      <c r="AE151" s="345"/>
      <c r="AF151" s="345"/>
      <c r="AG151" s="345"/>
      <c r="AH151" s="346"/>
      <c r="AI151" s="334">
        <f t="shared" si="5"/>
        <v>150</v>
      </c>
      <c r="AJ151" s="119">
        <v>383</v>
      </c>
      <c r="AK151" s="211">
        <f t="shared" si="6"/>
        <v>4.2555555555555555</v>
      </c>
      <c r="AL151" s="110" t="s">
        <v>195</v>
      </c>
    </row>
    <row r="152" spans="1:38" x14ac:dyDescent="0.2">
      <c r="A152" s="185">
        <v>141</v>
      </c>
      <c r="B152" s="81" t="s">
        <v>270</v>
      </c>
      <c r="C152" s="120" t="s">
        <v>261</v>
      </c>
      <c r="D152" s="339">
        <v>30</v>
      </c>
      <c r="E152" s="345"/>
      <c r="F152" s="340"/>
      <c r="G152" s="345"/>
      <c r="H152" s="345"/>
      <c r="I152" s="345"/>
      <c r="J152" s="345"/>
      <c r="K152" s="345"/>
      <c r="L152" s="345"/>
      <c r="M152" s="345"/>
      <c r="N152" s="345"/>
      <c r="O152" s="345"/>
      <c r="P152" s="345"/>
      <c r="Q152" s="345"/>
      <c r="R152" s="345"/>
      <c r="S152" s="345"/>
      <c r="T152" s="345"/>
      <c r="U152" s="340">
        <v>60</v>
      </c>
      <c r="V152" s="345"/>
      <c r="W152" s="345"/>
      <c r="X152" s="340">
        <v>60</v>
      </c>
      <c r="Y152" s="345"/>
      <c r="Z152" s="345"/>
      <c r="AA152" s="345"/>
      <c r="AB152" s="345"/>
      <c r="AC152" s="345"/>
      <c r="AD152" s="345"/>
      <c r="AE152" s="345"/>
      <c r="AF152" s="345"/>
      <c r="AG152" s="345"/>
      <c r="AH152" s="346"/>
      <c r="AI152" s="334">
        <f t="shared" si="5"/>
        <v>150</v>
      </c>
      <c r="AJ152" s="119">
        <v>99</v>
      </c>
      <c r="AK152" s="211">
        <f t="shared" si="6"/>
        <v>3.3</v>
      </c>
      <c r="AL152" s="110" t="s">
        <v>195</v>
      </c>
    </row>
    <row r="153" spans="1:38" x14ac:dyDescent="0.2">
      <c r="A153" s="185">
        <v>142</v>
      </c>
      <c r="B153" s="81" t="s">
        <v>270</v>
      </c>
      <c r="C153" s="189" t="s">
        <v>474</v>
      </c>
      <c r="D153" s="366">
        <v>150</v>
      </c>
      <c r="E153" s="345"/>
      <c r="F153" s="345"/>
      <c r="G153" s="345"/>
      <c r="H153" s="345"/>
      <c r="I153" s="345"/>
      <c r="J153" s="345"/>
      <c r="K153" s="345"/>
      <c r="L153" s="345"/>
      <c r="M153" s="345"/>
      <c r="N153" s="345"/>
      <c r="O153" s="345"/>
      <c r="P153" s="345"/>
      <c r="Q153" s="345"/>
      <c r="R153" s="345"/>
      <c r="S153" s="345"/>
      <c r="T153" s="345"/>
      <c r="U153" s="345"/>
      <c r="V153" s="345"/>
      <c r="W153" s="345"/>
      <c r="X153" s="345"/>
      <c r="Y153" s="345"/>
      <c r="Z153" s="345"/>
      <c r="AA153" s="345"/>
      <c r="AB153" s="345"/>
      <c r="AC153" s="345"/>
      <c r="AD153" s="345"/>
      <c r="AE153" s="345"/>
      <c r="AF153" s="345"/>
      <c r="AG153" s="345"/>
      <c r="AH153" s="346"/>
      <c r="AI153" s="334">
        <f t="shared" si="5"/>
        <v>150</v>
      </c>
      <c r="AJ153" s="119">
        <v>96</v>
      </c>
      <c r="AK153" s="211">
        <f t="shared" si="6"/>
        <v>0.64</v>
      </c>
      <c r="AL153" s="110" t="s">
        <v>197</v>
      </c>
    </row>
    <row r="154" spans="1:38" x14ac:dyDescent="0.2">
      <c r="A154" s="185">
        <v>143</v>
      </c>
      <c r="B154" s="81" t="s">
        <v>270</v>
      </c>
      <c r="C154" s="305" t="s">
        <v>458</v>
      </c>
      <c r="D154" s="339">
        <v>90</v>
      </c>
      <c r="E154" s="345"/>
      <c r="F154" s="345"/>
      <c r="G154" s="345"/>
      <c r="H154" s="345"/>
      <c r="I154" s="345"/>
      <c r="J154" s="345"/>
      <c r="K154" s="345"/>
      <c r="L154" s="345"/>
      <c r="M154" s="345"/>
      <c r="N154" s="345"/>
      <c r="O154" s="345"/>
      <c r="P154" s="345"/>
      <c r="Q154" s="345"/>
      <c r="R154" s="345"/>
      <c r="S154" s="345"/>
      <c r="T154" s="345"/>
      <c r="U154" s="345"/>
      <c r="V154" s="345"/>
      <c r="W154" s="345">
        <v>60</v>
      </c>
      <c r="X154" s="345"/>
      <c r="Y154" s="345"/>
      <c r="Z154" s="345"/>
      <c r="AA154" s="345"/>
      <c r="AB154" s="345"/>
      <c r="AC154" s="345"/>
      <c r="AD154" s="345"/>
      <c r="AE154" s="345"/>
      <c r="AF154" s="345"/>
      <c r="AG154" s="345"/>
      <c r="AH154" s="346"/>
      <c r="AI154" s="334">
        <f t="shared" si="5"/>
        <v>150</v>
      </c>
      <c r="AJ154" s="119">
        <v>193</v>
      </c>
      <c r="AK154" s="211">
        <f t="shared" si="6"/>
        <v>2.1444444444444444</v>
      </c>
      <c r="AL154" s="110" t="s">
        <v>196</v>
      </c>
    </row>
    <row r="155" spans="1:38" x14ac:dyDescent="0.2">
      <c r="A155" s="185">
        <v>144</v>
      </c>
      <c r="B155" s="81" t="s">
        <v>270</v>
      </c>
      <c r="C155" s="38" t="s">
        <v>222</v>
      </c>
      <c r="D155" s="348">
        <v>54</v>
      </c>
      <c r="E155" s="345"/>
      <c r="F155" s="345"/>
      <c r="G155" s="345"/>
      <c r="H155" s="345"/>
      <c r="I155" s="345"/>
      <c r="J155" s="345"/>
      <c r="K155" s="345"/>
      <c r="L155" s="345"/>
      <c r="M155" s="345"/>
      <c r="N155" s="345"/>
      <c r="O155" s="345"/>
      <c r="P155" s="345"/>
      <c r="Q155" s="345"/>
      <c r="R155" s="345"/>
      <c r="S155" s="340">
        <v>10</v>
      </c>
      <c r="T155" s="345"/>
      <c r="U155" s="340">
        <v>20</v>
      </c>
      <c r="V155" s="345"/>
      <c r="W155" s="340">
        <v>42</v>
      </c>
      <c r="X155" s="340">
        <v>24</v>
      </c>
      <c r="Y155" s="345"/>
      <c r="Z155" s="345"/>
      <c r="AA155" s="345"/>
      <c r="AB155" s="345"/>
      <c r="AC155" s="345"/>
      <c r="AD155" s="345"/>
      <c r="AE155" s="345"/>
      <c r="AF155" s="345"/>
      <c r="AG155" s="345"/>
      <c r="AH155" s="346"/>
      <c r="AI155" s="334">
        <f t="shared" si="5"/>
        <v>150</v>
      </c>
      <c r="AJ155" s="119">
        <v>132</v>
      </c>
      <c r="AK155" s="211">
        <f t="shared" si="6"/>
        <v>2.4444444444444446</v>
      </c>
      <c r="AL155" s="110" t="s">
        <v>198</v>
      </c>
    </row>
    <row r="156" spans="1:38" x14ac:dyDescent="0.2">
      <c r="A156" s="185">
        <v>145</v>
      </c>
      <c r="B156" s="81" t="s">
        <v>270</v>
      </c>
      <c r="C156" s="34" t="s">
        <v>356</v>
      </c>
      <c r="D156" s="348">
        <v>45</v>
      </c>
      <c r="E156" s="345"/>
      <c r="F156" s="345"/>
      <c r="G156" s="345"/>
      <c r="H156" s="345"/>
      <c r="I156" s="345"/>
      <c r="J156" s="345"/>
      <c r="K156" s="345"/>
      <c r="L156" s="345"/>
      <c r="M156" s="345"/>
      <c r="N156" s="345"/>
      <c r="O156" s="345"/>
      <c r="P156" s="345"/>
      <c r="Q156" s="345"/>
      <c r="R156" s="345"/>
      <c r="S156" s="340">
        <v>10</v>
      </c>
      <c r="T156" s="345"/>
      <c r="U156" s="340">
        <v>30</v>
      </c>
      <c r="V156" s="345"/>
      <c r="W156" s="340">
        <v>46</v>
      </c>
      <c r="X156" s="340">
        <v>19</v>
      </c>
      <c r="Y156" s="345"/>
      <c r="Z156" s="345"/>
      <c r="AA156" s="345"/>
      <c r="AB156" s="345"/>
      <c r="AC156" s="345"/>
      <c r="AD156" s="345"/>
      <c r="AE156" s="345"/>
      <c r="AF156" s="345"/>
      <c r="AG156" s="345"/>
      <c r="AH156" s="346"/>
      <c r="AI156" s="334">
        <f t="shared" si="5"/>
        <v>150</v>
      </c>
      <c r="AJ156" s="119">
        <v>116</v>
      </c>
      <c r="AK156" s="211">
        <f t="shared" si="6"/>
        <v>2.5777777777777779</v>
      </c>
      <c r="AL156" s="110" t="s">
        <v>198</v>
      </c>
    </row>
    <row r="157" spans="1:38" x14ac:dyDescent="0.2">
      <c r="A157" s="185">
        <v>146</v>
      </c>
      <c r="B157" s="81" t="s">
        <v>270</v>
      </c>
      <c r="C157" s="34" t="s">
        <v>357</v>
      </c>
      <c r="D157" s="348">
        <v>45</v>
      </c>
      <c r="E157" s="345"/>
      <c r="F157" s="345"/>
      <c r="G157" s="345"/>
      <c r="H157" s="345"/>
      <c r="I157" s="345"/>
      <c r="J157" s="345"/>
      <c r="K157" s="345"/>
      <c r="L157" s="345"/>
      <c r="M157" s="345"/>
      <c r="N157" s="345"/>
      <c r="O157" s="345"/>
      <c r="P157" s="345"/>
      <c r="Q157" s="345"/>
      <c r="R157" s="345"/>
      <c r="S157" s="340">
        <v>10</v>
      </c>
      <c r="T157" s="345"/>
      <c r="U157" s="340">
        <v>30</v>
      </c>
      <c r="V157" s="345"/>
      <c r="W157" s="340">
        <v>46</v>
      </c>
      <c r="X157" s="340">
        <v>19</v>
      </c>
      <c r="Y157" s="345"/>
      <c r="Z157" s="345"/>
      <c r="AA157" s="345"/>
      <c r="AB157" s="345"/>
      <c r="AC157" s="345"/>
      <c r="AD157" s="345"/>
      <c r="AE157" s="345"/>
      <c r="AF157" s="345"/>
      <c r="AG157" s="345"/>
      <c r="AH157" s="346"/>
      <c r="AI157" s="334">
        <f t="shared" si="5"/>
        <v>150</v>
      </c>
      <c r="AJ157" s="119">
        <v>29</v>
      </c>
      <c r="AK157" s="211">
        <f t="shared" si="6"/>
        <v>0.64444444444444449</v>
      </c>
      <c r="AL157" s="110" t="s">
        <v>198</v>
      </c>
    </row>
    <row r="158" spans="1:38" x14ac:dyDescent="0.2">
      <c r="A158" s="185">
        <v>147</v>
      </c>
      <c r="B158" s="81" t="s">
        <v>270</v>
      </c>
      <c r="C158" s="34" t="s">
        <v>358</v>
      </c>
      <c r="D158" s="348">
        <v>45</v>
      </c>
      <c r="E158" s="345"/>
      <c r="F158" s="345"/>
      <c r="G158" s="345"/>
      <c r="H158" s="345"/>
      <c r="I158" s="345"/>
      <c r="J158" s="345"/>
      <c r="K158" s="345"/>
      <c r="L158" s="345"/>
      <c r="M158" s="345"/>
      <c r="N158" s="345"/>
      <c r="O158" s="345"/>
      <c r="P158" s="345"/>
      <c r="Q158" s="345"/>
      <c r="R158" s="345"/>
      <c r="S158" s="340">
        <v>15</v>
      </c>
      <c r="T158" s="345"/>
      <c r="U158" s="340">
        <v>25</v>
      </c>
      <c r="V158" s="345"/>
      <c r="W158" s="340">
        <v>40</v>
      </c>
      <c r="X158" s="340">
        <v>25</v>
      </c>
      <c r="Y158" s="345"/>
      <c r="Z158" s="345"/>
      <c r="AA158" s="345"/>
      <c r="AB158" s="345"/>
      <c r="AC158" s="345"/>
      <c r="AD158" s="345"/>
      <c r="AE158" s="345"/>
      <c r="AF158" s="345"/>
      <c r="AG158" s="345"/>
      <c r="AH158" s="346"/>
      <c r="AI158" s="334">
        <f t="shared" si="5"/>
        <v>150</v>
      </c>
      <c r="AJ158" s="119">
        <v>118</v>
      </c>
      <c r="AK158" s="211">
        <f t="shared" si="6"/>
        <v>2.6222222222222222</v>
      </c>
      <c r="AL158" s="110" t="s">
        <v>198</v>
      </c>
    </row>
    <row r="159" spans="1:38" x14ac:dyDescent="0.2">
      <c r="A159" s="185">
        <v>148</v>
      </c>
      <c r="B159" s="81" t="s">
        <v>270</v>
      </c>
      <c r="C159" s="34" t="s">
        <v>489</v>
      </c>
      <c r="D159" s="348">
        <v>90</v>
      </c>
      <c r="E159" s="345"/>
      <c r="F159" s="345"/>
      <c r="G159" s="345"/>
      <c r="H159" s="345"/>
      <c r="I159" s="345"/>
      <c r="J159" s="345"/>
      <c r="K159" s="345"/>
      <c r="L159" s="345"/>
      <c r="M159" s="345"/>
      <c r="N159" s="345"/>
      <c r="O159" s="345"/>
      <c r="P159" s="345"/>
      <c r="Q159" s="345"/>
      <c r="R159" s="345"/>
      <c r="S159" s="345"/>
      <c r="T159" s="345"/>
      <c r="U159" s="345"/>
      <c r="V159" s="345"/>
      <c r="W159" s="348">
        <v>60</v>
      </c>
      <c r="X159" s="348"/>
      <c r="Y159" s="345"/>
      <c r="Z159" s="345"/>
      <c r="AA159" s="345"/>
      <c r="AB159" s="345"/>
      <c r="AC159" s="345"/>
      <c r="AD159" s="345"/>
      <c r="AE159" s="345"/>
      <c r="AF159" s="345"/>
      <c r="AG159" s="345"/>
      <c r="AH159" s="346"/>
      <c r="AI159" s="334">
        <f t="shared" si="5"/>
        <v>150</v>
      </c>
      <c r="AJ159" s="119">
        <v>169</v>
      </c>
      <c r="AK159" s="211">
        <f t="shared" si="6"/>
        <v>1.8777777777777778</v>
      </c>
      <c r="AL159" s="110" t="s">
        <v>223</v>
      </c>
    </row>
    <row r="160" spans="1:38" x14ac:dyDescent="0.2">
      <c r="A160" s="185">
        <v>149</v>
      </c>
      <c r="B160" s="81" t="s">
        <v>270</v>
      </c>
      <c r="C160" s="34" t="s">
        <v>490</v>
      </c>
      <c r="D160" s="348">
        <v>90</v>
      </c>
      <c r="E160" s="345"/>
      <c r="F160" s="345"/>
      <c r="G160" s="345"/>
      <c r="H160" s="345"/>
      <c r="I160" s="345"/>
      <c r="J160" s="345"/>
      <c r="K160" s="345"/>
      <c r="L160" s="345"/>
      <c r="M160" s="345"/>
      <c r="N160" s="345"/>
      <c r="O160" s="345"/>
      <c r="P160" s="345"/>
      <c r="Q160" s="345"/>
      <c r="R160" s="345"/>
      <c r="S160" s="345"/>
      <c r="T160" s="345"/>
      <c r="U160" s="345"/>
      <c r="V160" s="345"/>
      <c r="W160" s="348">
        <v>60</v>
      </c>
      <c r="X160" s="348"/>
      <c r="Y160" s="345"/>
      <c r="Z160" s="345"/>
      <c r="AA160" s="345"/>
      <c r="AB160" s="345"/>
      <c r="AC160" s="345"/>
      <c r="AD160" s="345"/>
      <c r="AE160" s="345"/>
      <c r="AF160" s="345"/>
      <c r="AG160" s="345"/>
      <c r="AH160" s="346"/>
      <c r="AI160" s="334">
        <f t="shared" si="5"/>
        <v>150</v>
      </c>
      <c r="AJ160" s="119">
        <v>126</v>
      </c>
      <c r="AK160" s="211">
        <f t="shared" si="6"/>
        <v>1.4</v>
      </c>
      <c r="AL160" s="110" t="s">
        <v>224</v>
      </c>
    </row>
    <row r="161" spans="1:38" x14ac:dyDescent="0.2">
      <c r="A161" s="185">
        <v>150</v>
      </c>
      <c r="B161" s="81" t="s">
        <v>270</v>
      </c>
      <c r="C161" s="34" t="s">
        <v>491</v>
      </c>
      <c r="D161" s="348">
        <v>90</v>
      </c>
      <c r="E161" s="345"/>
      <c r="F161" s="345"/>
      <c r="G161" s="345"/>
      <c r="H161" s="345"/>
      <c r="I161" s="345"/>
      <c r="J161" s="345"/>
      <c r="K161" s="345"/>
      <c r="L161" s="345"/>
      <c r="M161" s="345"/>
      <c r="N161" s="345"/>
      <c r="O161" s="345"/>
      <c r="P161" s="345"/>
      <c r="Q161" s="345"/>
      <c r="R161" s="345"/>
      <c r="S161" s="345"/>
      <c r="T161" s="345"/>
      <c r="U161" s="345"/>
      <c r="V161" s="345"/>
      <c r="W161" s="348">
        <v>60</v>
      </c>
      <c r="X161" s="348"/>
      <c r="Y161" s="345"/>
      <c r="Z161" s="345"/>
      <c r="AA161" s="345"/>
      <c r="AB161" s="345"/>
      <c r="AC161" s="345"/>
      <c r="AD161" s="345"/>
      <c r="AE161" s="345"/>
      <c r="AF161" s="345"/>
      <c r="AG161" s="345"/>
      <c r="AH161" s="346"/>
      <c r="AI161" s="334">
        <f t="shared" si="5"/>
        <v>150</v>
      </c>
      <c r="AJ161" s="119">
        <v>113</v>
      </c>
      <c r="AK161" s="211">
        <f t="shared" si="6"/>
        <v>1.2555555555555555</v>
      </c>
      <c r="AL161" s="110" t="s">
        <v>225</v>
      </c>
    </row>
    <row r="162" spans="1:38" x14ac:dyDescent="0.2">
      <c r="A162" s="185">
        <v>151</v>
      </c>
      <c r="B162" s="81" t="s">
        <v>270</v>
      </c>
      <c r="C162" s="34" t="s">
        <v>446</v>
      </c>
      <c r="D162" s="339">
        <v>60</v>
      </c>
      <c r="E162" s="345"/>
      <c r="F162" s="345"/>
      <c r="G162" s="345"/>
      <c r="H162" s="345"/>
      <c r="I162" s="345"/>
      <c r="J162" s="345"/>
      <c r="K162" s="345"/>
      <c r="L162" s="345"/>
      <c r="M162" s="345"/>
      <c r="N162" s="345"/>
      <c r="O162" s="345"/>
      <c r="P162" s="345"/>
      <c r="Q162" s="345"/>
      <c r="R162" s="345"/>
      <c r="S162" s="345"/>
      <c r="T162" s="345"/>
      <c r="U162" s="340">
        <v>40</v>
      </c>
      <c r="V162" s="340"/>
      <c r="W162" s="340">
        <v>50</v>
      </c>
      <c r="X162" s="345"/>
      <c r="Y162" s="345"/>
      <c r="Z162" s="345"/>
      <c r="AA162" s="345"/>
      <c r="AB162" s="345"/>
      <c r="AC162" s="345"/>
      <c r="AD162" s="345"/>
      <c r="AE162" s="345"/>
      <c r="AF162" s="345"/>
      <c r="AG162" s="345"/>
      <c r="AH162" s="346"/>
      <c r="AI162" s="334">
        <f t="shared" si="5"/>
        <v>150</v>
      </c>
      <c r="AJ162" s="119">
        <v>72</v>
      </c>
      <c r="AK162" s="211">
        <f t="shared" si="6"/>
        <v>1.2</v>
      </c>
      <c r="AL162" s="110" t="s">
        <v>202</v>
      </c>
    </row>
    <row r="163" spans="1:38" x14ac:dyDescent="0.2">
      <c r="A163" s="185">
        <v>152</v>
      </c>
      <c r="B163" s="81" t="s">
        <v>270</v>
      </c>
      <c r="C163" s="34" t="s">
        <v>363</v>
      </c>
      <c r="D163" s="339">
        <v>40</v>
      </c>
      <c r="E163" s="345"/>
      <c r="F163" s="345"/>
      <c r="G163" s="345"/>
      <c r="H163" s="345"/>
      <c r="I163" s="345"/>
      <c r="J163" s="345"/>
      <c r="K163" s="345"/>
      <c r="L163" s="345"/>
      <c r="M163" s="345"/>
      <c r="N163" s="345"/>
      <c r="O163" s="345"/>
      <c r="P163" s="345"/>
      <c r="Q163" s="345"/>
      <c r="R163" s="345"/>
      <c r="S163" s="345"/>
      <c r="T163" s="345"/>
      <c r="U163" s="340">
        <v>60</v>
      </c>
      <c r="V163" s="340"/>
      <c r="W163" s="340">
        <v>50</v>
      </c>
      <c r="X163" s="345"/>
      <c r="Y163" s="345"/>
      <c r="Z163" s="345"/>
      <c r="AA163" s="345"/>
      <c r="AB163" s="345"/>
      <c r="AC163" s="345"/>
      <c r="AD163" s="345"/>
      <c r="AE163" s="345"/>
      <c r="AF163" s="345"/>
      <c r="AG163" s="345"/>
      <c r="AH163" s="346"/>
      <c r="AI163" s="334">
        <f t="shared" si="5"/>
        <v>150</v>
      </c>
      <c r="AJ163" s="119">
        <v>157</v>
      </c>
      <c r="AK163" s="211">
        <f t="shared" si="6"/>
        <v>3.9249999999999998</v>
      </c>
      <c r="AL163" s="110" t="s">
        <v>202</v>
      </c>
    </row>
    <row r="164" spans="1:38" x14ac:dyDescent="0.2">
      <c r="A164" s="185">
        <v>153</v>
      </c>
      <c r="B164" s="81" t="s">
        <v>270</v>
      </c>
      <c r="C164" s="34" t="s">
        <v>492</v>
      </c>
      <c r="D164" s="339">
        <v>50</v>
      </c>
      <c r="E164" s="345"/>
      <c r="F164" s="345"/>
      <c r="G164" s="345"/>
      <c r="H164" s="345"/>
      <c r="I164" s="345"/>
      <c r="J164" s="345"/>
      <c r="K164" s="345"/>
      <c r="L164" s="345"/>
      <c r="M164" s="345"/>
      <c r="N164" s="345"/>
      <c r="O164" s="345"/>
      <c r="P164" s="345"/>
      <c r="Q164" s="345"/>
      <c r="R164" s="345"/>
      <c r="S164" s="345"/>
      <c r="T164" s="345"/>
      <c r="U164" s="340">
        <v>50</v>
      </c>
      <c r="V164" s="340"/>
      <c r="W164" s="340">
        <v>50</v>
      </c>
      <c r="X164" s="345"/>
      <c r="Y164" s="345"/>
      <c r="Z164" s="345"/>
      <c r="AA164" s="345"/>
      <c r="AB164" s="345"/>
      <c r="AC164" s="345"/>
      <c r="AD164" s="345"/>
      <c r="AE164" s="345"/>
      <c r="AF164" s="345"/>
      <c r="AG164" s="345"/>
      <c r="AH164" s="346"/>
      <c r="AI164" s="334">
        <f t="shared" si="5"/>
        <v>150</v>
      </c>
      <c r="AJ164" s="119">
        <v>159</v>
      </c>
      <c r="AK164" s="211">
        <f t="shared" si="6"/>
        <v>3.18</v>
      </c>
      <c r="AL164" s="110" t="s">
        <v>202</v>
      </c>
    </row>
    <row r="165" spans="1:38" x14ac:dyDescent="0.2">
      <c r="A165" s="185">
        <v>154</v>
      </c>
      <c r="B165" s="81" t="s">
        <v>270</v>
      </c>
      <c r="C165" s="315" t="s">
        <v>366</v>
      </c>
      <c r="D165" s="349">
        <v>42</v>
      </c>
      <c r="E165" s="345"/>
      <c r="F165" s="345"/>
      <c r="G165" s="345"/>
      <c r="H165" s="345"/>
      <c r="I165" s="345"/>
      <c r="J165" s="345"/>
      <c r="K165" s="345"/>
      <c r="L165" s="345"/>
      <c r="M165" s="345"/>
      <c r="N165" s="345"/>
      <c r="O165" s="345"/>
      <c r="P165" s="345"/>
      <c r="Q165" s="345"/>
      <c r="R165" s="345"/>
      <c r="S165" s="345"/>
      <c r="T165" s="345"/>
      <c r="U165" s="350">
        <v>30</v>
      </c>
      <c r="V165" s="351"/>
      <c r="W165" s="352">
        <v>36</v>
      </c>
      <c r="X165" s="353">
        <v>24</v>
      </c>
      <c r="Y165" s="352"/>
      <c r="Z165" s="352"/>
      <c r="AA165" s="352"/>
      <c r="AB165" s="352"/>
      <c r="AC165" s="352"/>
      <c r="AD165" s="352"/>
      <c r="AE165" s="352">
        <v>12</v>
      </c>
      <c r="AF165" s="352"/>
      <c r="AG165" s="354"/>
      <c r="AH165" s="355">
        <v>6</v>
      </c>
      <c r="AI165" s="334">
        <f t="shared" si="5"/>
        <v>150</v>
      </c>
      <c r="AJ165" s="365">
        <v>162</v>
      </c>
      <c r="AK165" s="211">
        <f t="shared" si="6"/>
        <v>3.8571428571428572</v>
      </c>
      <c r="AL165" s="110" t="s">
        <v>203</v>
      </c>
    </row>
    <row r="166" spans="1:38" x14ac:dyDescent="0.2">
      <c r="A166" s="185">
        <v>155</v>
      </c>
      <c r="B166" s="81" t="s">
        <v>270</v>
      </c>
      <c r="C166" s="315" t="s">
        <v>365</v>
      </c>
      <c r="D166" s="349">
        <v>36</v>
      </c>
      <c r="E166" s="345"/>
      <c r="F166" s="345"/>
      <c r="G166" s="345"/>
      <c r="H166" s="345"/>
      <c r="I166" s="345"/>
      <c r="J166" s="345"/>
      <c r="K166" s="345"/>
      <c r="L166" s="345"/>
      <c r="M166" s="345"/>
      <c r="N166" s="345"/>
      <c r="O166" s="345"/>
      <c r="P166" s="345"/>
      <c r="Q166" s="345"/>
      <c r="R166" s="345"/>
      <c r="S166" s="345"/>
      <c r="T166" s="345"/>
      <c r="U166" s="350">
        <v>30</v>
      </c>
      <c r="V166" s="356"/>
      <c r="W166" s="352">
        <v>36</v>
      </c>
      <c r="X166" s="353">
        <v>24</v>
      </c>
      <c r="Y166" s="357"/>
      <c r="Z166" s="356"/>
      <c r="AA166" s="357"/>
      <c r="AB166" s="356"/>
      <c r="AC166" s="356"/>
      <c r="AD166" s="356"/>
      <c r="AE166" s="356">
        <v>18</v>
      </c>
      <c r="AF166" s="356"/>
      <c r="AG166" s="356"/>
      <c r="AH166" s="355">
        <v>6</v>
      </c>
      <c r="AI166" s="334">
        <f t="shared" si="5"/>
        <v>150</v>
      </c>
      <c r="AJ166" s="365">
        <v>96</v>
      </c>
      <c r="AK166" s="211">
        <f t="shared" si="6"/>
        <v>2.6666666666666665</v>
      </c>
      <c r="AL166" s="110" t="s">
        <v>203</v>
      </c>
    </row>
    <row r="167" spans="1:38" x14ac:dyDescent="0.2">
      <c r="A167" s="185">
        <v>156</v>
      </c>
      <c r="B167" s="81" t="s">
        <v>270</v>
      </c>
      <c r="C167" s="315" t="s">
        <v>226</v>
      </c>
      <c r="D167" s="358">
        <v>54</v>
      </c>
      <c r="E167" s="345"/>
      <c r="F167" s="345"/>
      <c r="G167" s="345"/>
      <c r="H167" s="345"/>
      <c r="I167" s="345"/>
      <c r="J167" s="345"/>
      <c r="K167" s="345"/>
      <c r="L167" s="345"/>
      <c r="M167" s="345"/>
      <c r="N167" s="345"/>
      <c r="O167" s="345"/>
      <c r="P167" s="345"/>
      <c r="Q167" s="345"/>
      <c r="R167" s="345"/>
      <c r="S167" s="345"/>
      <c r="T167" s="345"/>
      <c r="U167" s="359">
        <v>36</v>
      </c>
      <c r="V167" s="359"/>
      <c r="W167" s="359">
        <v>24</v>
      </c>
      <c r="X167" s="359">
        <v>0</v>
      </c>
      <c r="Y167" s="359"/>
      <c r="Z167" s="359"/>
      <c r="AA167" s="359"/>
      <c r="AB167" s="359"/>
      <c r="AC167" s="359"/>
      <c r="AD167" s="359"/>
      <c r="AE167" s="359">
        <v>24</v>
      </c>
      <c r="AF167" s="359">
        <v>6</v>
      </c>
      <c r="AG167" s="359"/>
      <c r="AH167" s="355">
        <v>6</v>
      </c>
      <c r="AI167" s="334">
        <f t="shared" si="5"/>
        <v>150</v>
      </c>
      <c r="AJ167" s="365">
        <v>174</v>
      </c>
      <c r="AK167" s="211">
        <f t="shared" si="6"/>
        <v>3.2222222222222223</v>
      </c>
      <c r="AL167" s="110" t="s">
        <v>203</v>
      </c>
    </row>
    <row r="168" spans="1:38" x14ac:dyDescent="0.2">
      <c r="A168" s="185">
        <v>157</v>
      </c>
      <c r="B168" s="81" t="s">
        <v>270</v>
      </c>
      <c r="C168" s="316" t="s">
        <v>459</v>
      </c>
      <c r="D168" s="358">
        <v>48</v>
      </c>
      <c r="E168" s="345"/>
      <c r="F168" s="345"/>
      <c r="G168" s="345"/>
      <c r="H168" s="345"/>
      <c r="I168" s="345"/>
      <c r="J168" s="345"/>
      <c r="K168" s="345"/>
      <c r="L168" s="345"/>
      <c r="M168" s="345"/>
      <c r="N168" s="345"/>
      <c r="O168" s="345"/>
      <c r="P168" s="345"/>
      <c r="Q168" s="345"/>
      <c r="R168" s="345"/>
      <c r="S168" s="345"/>
      <c r="T168" s="345"/>
      <c r="U168" s="359">
        <v>36</v>
      </c>
      <c r="V168" s="359"/>
      <c r="W168" s="359">
        <v>48</v>
      </c>
      <c r="X168" s="359">
        <v>12</v>
      </c>
      <c r="Y168" s="360"/>
      <c r="Z168" s="359"/>
      <c r="AA168" s="360"/>
      <c r="AB168" s="359"/>
      <c r="AC168" s="360"/>
      <c r="AD168" s="360"/>
      <c r="AE168" s="360">
        <v>0</v>
      </c>
      <c r="AF168" s="360"/>
      <c r="AG168" s="360"/>
      <c r="AH168" s="355">
        <v>6</v>
      </c>
      <c r="AI168" s="334">
        <f t="shared" si="5"/>
        <v>150</v>
      </c>
      <c r="AJ168" s="365">
        <v>153</v>
      </c>
      <c r="AK168" s="211">
        <f t="shared" si="6"/>
        <v>3.1875</v>
      </c>
      <c r="AL168" s="110" t="s">
        <v>203</v>
      </c>
    </row>
    <row r="169" spans="1:38" x14ac:dyDescent="0.2">
      <c r="A169" s="185">
        <v>158</v>
      </c>
      <c r="B169" s="81" t="s">
        <v>270</v>
      </c>
      <c r="C169" s="305" t="s">
        <v>368</v>
      </c>
      <c r="D169" s="344">
        <v>90</v>
      </c>
      <c r="E169" s="345"/>
      <c r="F169" s="345"/>
      <c r="G169" s="345"/>
      <c r="H169" s="345"/>
      <c r="I169" s="345"/>
      <c r="J169" s="345"/>
      <c r="K169" s="345"/>
      <c r="L169" s="345"/>
      <c r="M169" s="345"/>
      <c r="N169" s="345"/>
      <c r="O169" s="345"/>
      <c r="P169" s="345"/>
      <c r="Q169" s="345"/>
      <c r="R169" s="345"/>
      <c r="S169" s="345"/>
      <c r="T169" s="345"/>
      <c r="U169" s="345">
        <v>60</v>
      </c>
      <c r="V169" s="345"/>
      <c r="W169" s="345"/>
      <c r="X169" s="345"/>
      <c r="Y169" s="345"/>
      <c r="Z169" s="345"/>
      <c r="AA169" s="345"/>
      <c r="AB169" s="345"/>
      <c r="AC169" s="345"/>
      <c r="AD169" s="345"/>
      <c r="AE169" s="345"/>
      <c r="AF169" s="345"/>
      <c r="AG169" s="345"/>
      <c r="AH169" s="346"/>
      <c r="AI169" s="334">
        <f t="shared" si="5"/>
        <v>150</v>
      </c>
      <c r="AJ169" s="365">
        <v>48</v>
      </c>
      <c r="AK169" s="211">
        <f t="shared" si="6"/>
        <v>0.53333333333333333</v>
      </c>
      <c r="AL169" s="110" t="s">
        <v>238</v>
      </c>
    </row>
    <row r="170" spans="1:38" ht="13.5" thickBot="1" x14ac:dyDescent="0.25">
      <c r="A170" s="185">
        <v>159</v>
      </c>
      <c r="B170" s="81" t="s">
        <v>270</v>
      </c>
      <c r="C170" s="305" t="s">
        <v>370</v>
      </c>
      <c r="D170" s="344">
        <v>90</v>
      </c>
      <c r="E170" s="345"/>
      <c r="F170" s="345"/>
      <c r="G170" s="345"/>
      <c r="H170" s="345"/>
      <c r="I170" s="345"/>
      <c r="J170" s="345"/>
      <c r="K170" s="345"/>
      <c r="L170" s="345"/>
      <c r="M170" s="345"/>
      <c r="N170" s="345"/>
      <c r="O170" s="345"/>
      <c r="P170" s="345"/>
      <c r="Q170" s="345"/>
      <c r="R170" s="345"/>
      <c r="S170" s="345"/>
      <c r="T170" s="345"/>
      <c r="U170" s="345">
        <v>60</v>
      </c>
      <c r="V170" s="345"/>
      <c r="W170" s="345"/>
      <c r="X170" s="345"/>
      <c r="Y170" s="345"/>
      <c r="Z170" s="345"/>
      <c r="AA170" s="345"/>
      <c r="AB170" s="345"/>
      <c r="AC170" s="345"/>
      <c r="AD170" s="345"/>
      <c r="AE170" s="345"/>
      <c r="AF170" s="345"/>
      <c r="AG170" s="345"/>
      <c r="AH170" s="346"/>
      <c r="AI170" s="334">
        <f t="shared" si="5"/>
        <v>150</v>
      </c>
      <c r="AJ170" s="365">
        <v>110</v>
      </c>
      <c r="AK170" s="367">
        <f t="shared" si="6"/>
        <v>1.2222222222222223</v>
      </c>
      <c r="AL170" s="110" t="s">
        <v>238</v>
      </c>
    </row>
    <row r="171" spans="1:38" ht="13.5" thickBot="1" x14ac:dyDescent="0.25">
      <c r="A171" s="333"/>
      <c r="B171" s="331"/>
      <c r="C171" s="332" t="s">
        <v>2</v>
      </c>
      <c r="D171" s="190">
        <f>SUM(D13:D170)</f>
        <v>4731</v>
      </c>
      <c r="E171" s="191"/>
      <c r="F171" s="191">
        <f>SUM(F13:F170)</f>
        <v>24</v>
      </c>
      <c r="G171" s="191">
        <f>SUM(G13:G170)</f>
        <v>344</v>
      </c>
      <c r="H171" s="192">
        <f>SUM(H13:H170)</f>
        <v>0</v>
      </c>
      <c r="I171" s="192"/>
      <c r="J171" s="192">
        <f t="shared" ref="J171:AH171" si="7">SUM(J13:J170)</f>
        <v>60</v>
      </c>
      <c r="K171" s="192">
        <f t="shared" si="7"/>
        <v>0</v>
      </c>
      <c r="L171" s="192">
        <f t="shared" si="7"/>
        <v>424</v>
      </c>
      <c r="M171" s="192">
        <f t="shared" si="7"/>
        <v>0</v>
      </c>
      <c r="N171" s="192">
        <f t="shared" si="7"/>
        <v>0</v>
      </c>
      <c r="O171" s="192">
        <f t="shared" si="7"/>
        <v>0</v>
      </c>
      <c r="P171" s="192">
        <f t="shared" si="7"/>
        <v>0</v>
      </c>
      <c r="Q171" s="192">
        <f t="shared" si="7"/>
        <v>0</v>
      </c>
      <c r="R171" s="192">
        <f t="shared" si="7"/>
        <v>154</v>
      </c>
      <c r="S171" s="192">
        <f t="shared" si="7"/>
        <v>1453</v>
      </c>
      <c r="T171" s="192">
        <f t="shared" si="7"/>
        <v>162</v>
      </c>
      <c r="U171" s="192">
        <f t="shared" si="7"/>
        <v>4035</v>
      </c>
      <c r="V171" s="192">
        <f t="shared" si="7"/>
        <v>0</v>
      </c>
      <c r="W171" s="192">
        <f t="shared" si="7"/>
        <v>2436</v>
      </c>
      <c r="X171" s="192">
        <f t="shared" si="7"/>
        <v>6249</v>
      </c>
      <c r="Y171" s="192">
        <f t="shared" si="7"/>
        <v>0</v>
      </c>
      <c r="Z171" s="192">
        <f t="shared" si="7"/>
        <v>6</v>
      </c>
      <c r="AA171" s="192">
        <f t="shared" si="7"/>
        <v>0</v>
      </c>
      <c r="AB171" s="192">
        <f t="shared" si="7"/>
        <v>0</v>
      </c>
      <c r="AC171" s="192">
        <f t="shared" si="7"/>
        <v>18</v>
      </c>
      <c r="AD171" s="192">
        <f t="shared" si="7"/>
        <v>0</v>
      </c>
      <c r="AE171" s="192">
        <f t="shared" si="7"/>
        <v>204</v>
      </c>
      <c r="AF171" s="192">
        <f t="shared" si="7"/>
        <v>48</v>
      </c>
      <c r="AG171" s="192">
        <f t="shared" si="7"/>
        <v>1148</v>
      </c>
      <c r="AH171" s="193">
        <f t="shared" si="7"/>
        <v>118</v>
      </c>
      <c r="AI171" s="322">
        <f t="shared" si="4"/>
        <v>21614</v>
      </c>
      <c r="AJ171" s="239">
        <f>SUM(AJ13:AJ170)</f>
        <v>11171</v>
      </c>
      <c r="AK171" s="234">
        <f t="shared" si="3"/>
        <v>2.3612344113295287</v>
      </c>
    </row>
    <row r="172" spans="1:38" x14ac:dyDescent="0.2">
      <c r="A172" s="154"/>
      <c r="B172" s="154"/>
    </row>
    <row r="173" spans="1:38" x14ac:dyDescent="0.2">
      <c r="A173" s="154"/>
      <c r="B173" s="154"/>
      <c r="C173" s="194" t="s">
        <v>18</v>
      </c>
    </row>
    <row r="174" spans="1:38" x14ac:dyDescent="0.2">
      <c r="A174" s="154"/>
      <c r="B174" s="154"/>
    </row>
    <row r="175" spans="1:38" x14ac:dyDescent="0.2">
      <c r="A175" s="154"/>
      <c r="B175" s="154"/>
    </row>
    <row r="176" spans="1:38" x14ac:dyDescent="0.2">
      <c r="A176" s="154"/>
      <c r="B176" s="154"/>
    </row>
    <row r="177" spans="1:34" x14ac:dyDescent="0.2">
      <c r="A177" s="195"/>
      <c r="B177" s="195"/>
      <c r="C177" s="196"/>
      <c r="F177" s="197"/>
      <c r="G177" s="197"/>
      <c r="H177" s="197"/>
      <c r="I177" s="197"/>
      <c r="J177" s="197"/>
      <c r="K177" s="197"/>
      <c r="L177" s="197"/>
      <c r="M177" s="197"/>
      <c r="N177" s="197"/>
      <c r="O177" s="197"/>
      <c r="P177" s="197"/>
      <c r="Q177" s="197"/>
      <c r="R177" s="197"/>
      <c r="S177" s="197"/>
      <c r="T177" s="197"/>
      <c r="U177" s="197"/>
      <c r="V177" s="197"/>
      <c r="W177" s="197"/>
      <c r="X177" s="197"/>
      <c r="AA177" s="197"/>
      <c r="AB177" s="197"/>
      <c r="AC177" s="197"/>
      <c r="AF177" s="197"/>
      <c r="AG177" s="197"/>
      <c r="AH177" s="197"/>
    </row>
    <row r="178" spans="1:34" x14ac:dyDescent="0.2">
      <c r="A178" s="156" t="s">
        <v>5</v>
      </c>
      <c r="C178" s="188"/>
      <c r="F178" s="154" t="s">
        <v>6</v>
      </c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AA178" s="163"/>
      <c r="AB178" s="163"/>
      <c r="AC178" s="163"/>
      <c r="AF178" s="163"/>
      <c r="AG178" s="163"/>
      <c r="AH178" s="163"/>
    </row>
    <row r="179" spans="1:34" x14ac:dyDescent="0.2">
      <c r="A179" s="154"/>
      <c r="B179" s="154"/>
    </row>
    <row r="180" spans="1:34" x14ac:dyDescent="0.2">
      <c r="A180" s="154"/>
      <c r="B180" s="154"/>
    </row>
    <row r="181" spans="1:34" x14ac:dyDescent="0.2">
      <c r="A181" s="154"/>
      <c r="B181" s="154"/>
    </row>
    <row r="182" spans="1:34" x14ac:dyDescent="0.2">
      <c r="A182" s="195"/>
      <c r="B182" s="195"/>
      <c r="C182" s="196"/>
    </row>
    <row r="183" spans="1:34" x14ac:dyDescent="0.2">
      <c r="A183" s="156" t="s">
        <v>4</v>
      </c>
      <c r="C183" s="188"/>
    </row>
    <row r="184" spans="1:34" x14ac:dyDescent="0.2">
      <c r="A184" s="154"/>
      <c r="B184" s="154"/>
      <c r="F184" s="198" t="s">
        <v>151</v>
      </c>
    </row>
    <row r="185" spans="1:34" x14ac:dyDescent="0.2">
      <c r="A185" s="154"/>
      <c r="B185" s="154"/>
    </row>
    <row r="186" spans="1:34" x14ac:dyDescent="0.2">
      <c r="A186" s="154"/>
      <c r="B186" s="154"/>
      <c r="D186" s="156" t="s">
        <v>19</v>
      </c>
      <c r="F186" s="156" t="s">
        <v>134</v>
      </c>
      <c r="O186" s="156" t="s">
        <v>165</v>
      </c>
      <c r="Q186" s="156" t="s">
        <v>145</v>
      </c>
      <c r="Y186" s="199" t="s">
        <v>130</v>
      </c>
      <c r="Z186" s="155" t="s">
        <v>131</v>
      </c>
    </row>
    <row r="187" spans="1:34" x14ac:dyDescent="0.2">
      <c r="A187" s="154"/>
      <c r="B187" s="154"/>
      <c r="D187" s="156" t="s">
        <v>158</v>
      </c>
      <c r="F187" s="156" t="s">
        <v>180</v>
      </c>
      <c r="O187" s="156" t="s">
        <v>53</v>
      </c>
      <c r="Q187" s="156" t="s">
        <v>54</v>
      </c>
      <c r="Y187" s="156" t="s">
        <v>122</v>
      </c>
      <c r="Z187" s="156" t="s">
        <v>123</v>
      </c>
    </row>
    <row r="188" spans="1:34" x14ac:dyDescent="0.2">
      <c r="A188" s="154"/>
      <c r="B188" s="154"/>
      <c r="D188" s="156" t="s">
        <v>20</v>
      </c>
      <c r="F188" s="156" t="s">
        <v>108</v>
      </c>
      <c r="O188" s="156" t="s">
        <v>21</v>
      </c>
      <c r="Q188" s="156" t="s">
        <v>120</v>
      </c>
      <c r="Y188" s="156" t="s">
        <v>125</v>
      </c>
      <c r="Z188" s="156" t="s">
        <v>126</v>
      </c>
      <c r="AA188" s="155"/>
    </row>
    <row r="189" spans="1:34" x14ac:dyDescent="0.2">
      <c r="A189" s="154"/>
      <c r="B189" s="154"/>
      <c r="D189" s="156" t="s">
        <v>135</v>
      </c>
      <c r="F189" s="156" t="s">
        <v>136</v>
      </c>
      <c r="O189" s="156" t="s">
        <v>29</v>
      </c>
      <c r="Q189" s="156" t="s">
        <v>30</v>
      </c>
      <c r="Y189" s="156" t="s">
        <v>127</v>
      </c>
      <c r="Z189" s="156" t="s">
        <v>128</v>
      </c>
      <c r="AA189" s="155"/>
    </row>
    <row r="190" spans="1:34" x14ac:dyDescent="0.2">
      <c r="A190" s="154"/>
      <c r="B190" s="154"/>
      <c r="D190" s="156" t="s">
        <v>107</v>
      </c>
      <c r="F190" s="156" t="s">
        <v>137</v>
      </c>
      <c r="O190" s="156" t="s">
        <v>22</v>
      </c>
      <c r="Q190" s="156" t="s">
        <v>23</v>
      </c>
      <c r="Y190" s="156" t="s">
        <v>156</v>
      </c>
      <c r="Z190" s="156" t="s">
        <v>157</v>
      </c>
    </row>
    <row r="191" spans="1:34" x14ac:dyDescent="0.2">
      <c r="A191" s="154"/>
      <c r="B191" s="154"/>
      <c r="D191" s="156" t="s">
        <v>138</v>
      </c>
      <c r="F191" s="156" t="s">
        <v>139</v>
      </c>
      <c r="O191" s="156" t="s">
        <v>146</v>
      </c>
      <c r="Q191" s="156" t="s">
        <v>149</v>
      </c>
      <c r="Y191" s="156" t="s">
        <v>166</v>
      </c>
      <c r="Z191" s="156" t="s">
        <v>167</v>
      </c>
    </row>
    <row r="192" spans="1:34" x14ac:dyDescent="0.2">
      <c r="A192" s="154"/>
      <c r="B192" s="154"/>
      <c r="D192" s="156" t="s">
        <v>140</v>
      </c>
      <c r="F192" s="156" t="s">
        <v>141</v>
      </c>
      <c r="O192" s="156" t="s">
        <v>147</v>
      </c>
      <c r="Q192" s="156" t="s">
        <v>148</v>
      </c>
      <c r="Y192" s="156" t="s">
        <v>169</v>
      </c>
      <c r="Z192" s="156" t="s">
        <v>170</v>
      </c>
    </row>
    <row r="193" spans="1:26" x14ac:dyDescent="0.2">
      <c r="A193" s="154"/>
      <c r="B193" s="154"/>
      <c r="D193" s="156" t="s">
        <v>142</v>
      </c>
      <c r="F193" s="156" t="s">
        <v>143</v>
      </c>
      <c r="O193" s="156" t="s">
        <v>25</v>
      </c>
      <c r="Q193" s="156" t="s">
        <v>28</v>
      </c>
      <c r="Y193" s="156" t="s">
        <v>172</v>
      </c>
      <c r="Z193" s="156" t="s">
        <v>173</v>
      </c>
    </row>
    <row r="194" spans="1:26" x14ac:dyDescent="0.2">
      <c r="A194" s="154"/>
      <c r="B194" s="154"/>
      <c r="D194" s="156" t="s">
        <v>115</v>
      </c>
      <c r="F194" s="156" t="s">
        <v>116</v>
      </c>
      <c r="O194" s="156" t="s">
        <v>159</v>
      </c>
      <c r="Q194" s="156" t="s">
        <v>160</v>
      </c>
    </row>
    <row r="195" spans="1:26" x14ac:dyDescent="0.2">
      <c r="A195" s="154"/>
      <c r="B195" s="154"/>
      <c r="D195" s="156" t="s">
        <v>114</v>
      </c>
      <c r="F195" s="156" t="s">
        <v>144</v>
      </c>
      <c r="O195" s="156" t="s">
        <v>26</v>
      </c>
      <c r="Q195" s="156" t="s">
        <v>150</v>
      </c>
      <c r="R195" s="416"/>
      <c r="S195" s="416"/>
      <c r="T195" s="416"/>
      <c r="U195" s="416"/>
      <c r="V195" s="416"/>
    </row>
    <row r="196" spans="1:26" x14ac:dyDescent="0.2">
      <c r="A196" s="154"/>
      <c r="B196" s="154"/>
      <c r="D196" s="156" t="s">
        <v>118</v>
      </c>
      <c r="F196" s="156" t="s">
        <v>119</v>
      </c>
      <c r="O196" s="156" t="s">
        <v>24</v>
      </c>
      <c r="Q196" s="156" t="s">
        <v>27</v>
      </c>
    </row>
    <row r="197" spans="1:26" x14ac:dyDescent="0.2">
      <c r="A197" s="154"/>
      <c r="B197" s="154"/>
      <c r="D197" s="156" t="s">
        <v>182</v>
      </c>
      <c r="F197" s="156" t="s">
        <v>184</v>
      </c>
    </row>
  </sheetData>
  <autoFilter ref="A12:AL171" xr:uid="{00000000-0009-0000-0000-000007000000}"/>
  <mergeCells count="19">
    <mergeCell ref="A5:D5"/>
    <mergeCell ref="Y5:AA5"/>
    <mergeCell ref="A6:D6"/>
    <mergeCell ref="Y6:AA6"/>
    <mergeCell ref="A7:D7"/>
    <mergeCell ref="Y7:AA7"/>
    <mergeCell ref="R195:V195"/>
    <mergeCell ref="D126:AH126"/>
    <mergeCell ref="A9:C9"/>
    <mergeCell ref="Y9:AA9"/>
    <mergeCell ref="AD27:AH27"/>
    <mergeCell ref="AC30:AH30"/>
    <mergeCell ref="AC34:AH34"/>
    <mergeCell ref="AC37:AH37"/>
    <mergeCell ref="AC46:AH46"/>
    <mergeCell ref="AC60:AH60"/>
    <mergeCell ref="AC61:AH61"/>
    <mergeCell ref="AC62:AH62"/>
    <mergeCell ref="AC69:AH6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196"/>
  <sheetViews>
    <sheetView topLeftCell="A10" workbookViewId="0">
      <pane xSplit="3" ySplit="3" topLeftCell="D13" activePane="bottomRight" state="frozen"/>
      <selection activeCell="A10" sqref="A10"/>
      <selection pane="topRight" activeCell="D10" sqref="D10"/>
      <selection pane="bottomLeft" activeCell="A13" sqref="A13"/>
      <selection pane="bottomRight" activeCell="AL168" sqref="AL168"/>
    </sheetView>
  </sheetViews>
  <sheetFormatPr baseColWidth="10" defaultColWidth="11.42578125" defaultRowHeight="12.75" x14ac:dyDescent="0.2"/>
  <cols>
    <col min="1" max="1" width="4.7109375" style="156" customWidth="1"/>
    <col min="2" max="2" width="19.42578125" style="156" customWidth="1"/>
    <col min="3" max="3" width="39" style="155" customWidth="1"/>
    <col min="4" max="4" width="6.7109375" style="156" customWidth="1"/>
    <col min="5" max="5" width="4.7109375" style="156" customWidth="1"/>
    <col min="6" max="6" width="8.7109375" style="156" customWidth="1"/>
    <col min="7" max="7" width="6.7109375" style="156" customWidth="1"/>
    <col min="8" max="11" width="4.7109375" style="156" customWidth="1"/>
    <col min="12" max="12" width="6.42578125" style="156" customWidth="1"/>
    <col min="13" max="16" width="4.7109375" style="156" customWidth="1"/>
    <col min="17" max="17" width="7.28515625" style="156" customWidth="1"/>
    <col min="18" max="24" width="7" style="156" customWidth="1"/>
    <col min="25" max="30" width="4.7109375" style="156" customWidth="1"/>
    <col min="31" max="31" width="6.42578125" style="156" customWidth="1"/>
    <col min="32" max="32" width="4.7109375" style="156" customWidth="1"/>
    <col min="33" max="33" width="7.42578125" style="156" customWidth="1"/>
    <col min="34" max="34" width="4.7109375" style="156" customWidth="1"/>
    <col min="35" max="35" width="9.85546875" style="156" customWidth="1"/>
    <col min="36" max="37" width="11.42578125" style="156"/>
    <col min="38" max="38" width="22.85546875" style="156" bestFit="1" customWidth="1"/>
    <col min="39" max="16384" width="11.42578125" style="156"/>
  </cols>
  <sheetData>
    <row r="1" spans="1:38" x14ac:dyDescent="0.2">
      <c r="A1" s="154"/>
      <c r="B1" s="154"/>
    </row>
    <row r="2" spans="1:38" x14ac:dyDescent="0.2">
      <c r="A2" s="157"/>
      <c r="B2" s="157"/>
      <c r="C2" s="158"/>
      <c r="E2" s="159"/>
      <c r="F2" s="159"/>
      <c r="G2" s="159"/>
      <c r="H2" s="159"/>
      <c r="I2" s="159"/>
      <c r="J2" s="157" t="s">
        <v>7</v>
      </c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8" x14ac:dyDescent="0.2">
      <c r="A3" s="154"/>
      <c r="B3" s="154"/>
    </row>
    <row r="4" spans="1:38" x14ac:dyDescent="0.2">
      <c r="A4" s="154"/>
      <c r="B4" s="154"/>
    </row>
    <row r="5" spans="1:38" x14ac:dyDescent="0.2">
      <c r="A5" s="408" t="s">
        <v>101</v>
      </c>
      <c r="B5" s="408"/>
      <c r="C5" s="408"/>
      <c r="D5" s="408"/>
      <c r="U5" s="160" t="s">
        <v>0</v>
      </c>
      <c r="V5" s="161"/>
      <c r="W5" s="161"/>
      <c r="X5" s="162"/>
      <c r="Y5" s="409" t="s">
        <v>102</v>
      </c>
      <c r="Z5" s="409"/>
      <c r="AA5" s="409"/>
      <c r="AB5" s="163"/>
      <c r="AC5" s="163"/>
      <c r="AD5" s="163"/>
      <c r="AE5" s="163"/>
      <c r="AF5" s="163"/>
      <c r="AG5" s="163"/>
    </row>
    <row r="6" spans="1:38" x14ac:dyDescent="0.2">
      <c r="A6" s="408" t="s">
        <v>100</v>
      </c>
      <c r="B6" s="408"/>
      <c r="C6" s="408"/>
      <c r="D6" s="408"/>
      <c r="U6" s="160" t="s">
        <v>1</v>
      </c>
      <c r="V6" s="161"/>
      <c r="W6" s="161"/>
      <c r="X6" s="162"/>
      <c r="Y6" s="409" t="s">
        <v>104</v>
      </c>
      <c r="Z6" s="409"/>
      <c r="AA6" s="409"/>
      <c r="AB6" s="163"/>
      <c r="AC6" s="163"/>
      <c r="AD6" s="163"/>
      <c r="AE6" s="163"/>
      <c r="AF6" s="163"/>
      <c r="AG6" s="163"/>
    </row>
    <row r="7" spans="1:38" x14ac:dyDescent="0.2">
      <c r="A7" s="408" t="s">
        <v>475</v>
      </c>
      <c r="B7" s="408"/>
      <c r="C7" s="408"/>
      <c r="D7" s="408"/>
      <c r="U7" s="160" t="s">
        <v>8</v>
      </c>
      <c r="V7" s="161"/>
      <c r="W7" s="161"/>
      <c r="X7" s="162"/>
      <c r="Y7" s="409"/>
      <c r="Z7" s="409"/>
      <c r="AA7" s="409"/>
      <c r="AB7" s="163"/>
      <c r="AC7" s="163"/>
      <c r="AD7" s="163"/>
      <c r="AE7" s="163"/>
      <c r="AF7" s="163"/>
      <c r="AG7" s="163"/>
    </row>
    <row r="8" spans="1:38" x14ac:dyDescent="0.2">
      <c r="A8" s="157"/>
      <c r="B8" s="157"/>
      <c r="U8" s="164"/>
      <c r="V8" s="164"/>
      <c r="W8" s="164"/>
      <c r="X8" s="165"/>
    </row>
    <row r="9" spans="1:38" x14ac:dyDescent="0.2">
      <c r="A9" s="410" t="s">
        <v>283</v>
      </c>
      <c r="B9" s="411"/>
      <c r="C9" s="412"/>
      <c r="U9" s="160" t="s">
        <v>3</v>
      </c>
      <c r="V9" s="161"/>
      <c r="W9" s="161"/>
      <c r="X9" s="162"/>
      <c r="Y9" s="409" t="s">
        <v>502</v>
      </c>
      <c r="Z9" s="409"/>
      <c r="AA9" s="409"/>
    </row>
    <row r="10" spans="1:38" x14ac:dyDescent="0.2">
      <c r="A10" s="154"/>
      <c r="B10" s="154"/>
    </row>
    <row r="11" spans="1:38" ht="13.5" thickBot="1" x14ac:dyDescent="0.25">
      <c r="A11" s="154"/>
      <c r="B11" s="154"/>
    </row>
    <row r="12" spans="1:38" ht="51.75" thickBot="1" x14ac:dyDescent="0.25">
      <c r="A12" s="166" t="s">
        <v>9</v>
      </c>
      <c r="B12" s="225"/>
      <c r="C12" s="226" t="s">
        <v>10</v>
      </c>
      <c r="D12" s="227" t="s">
        <v>181</v>
      </c>
      <c r="E12" s="170" t="s">
        <v>171</v>
      </c>
      <c r="F12" s="170" t="s">
        <v>179</v>
      </c>
      <c r="G12" s="170" t="s">
        <v>11</v>
      </c>
      <c r="H12" s="170" t="s">
        <v>105</v>
      </c>
      <c r="I12" s="170" t="s">
        <v>174</v>
      </c>
      <c r="J12" s="170" t="s">
        <v>109</v>
      </c>
      <c r="K12" s="170" t="s">
        <v>110</v>
      </c>
      <c r="L12" s="170" t="s">
        <v>111</v>
      </c>
      <c r="M12" s="170" t="s">
        <v>112</v>
      </c>
      <c r="N12" s="170" t="s">
        <v>113</v>
      </c>
      <c r="O12" s="170" t="s">
        <v>117</v>
      </c>
      <c r="P12" s="170" t="s">
        <v>106</v>
      </c>
      <c r="Q12" s="170" t="s">
        <v>183</v>
      </c>
      <c r="R12" s="170" t="s">
        <v>164</v>
      </c>
      <c r="S12" s="170" t="s">
        <v>55</v>
      </c>
      <c r="T12" s="170" t="s">
        <v>12</v>
      </c>
      <c r="U12" s="170" t="s">
        <v>14</v>
      </c>
      <c r="V12" s="170" t="s">
        <v>13</v>
      </c>
      <c r="W12" s="170" t="s">
        <v>132</v>
      </c>
      <c r="X12" s="170" t="s">
        <v>133</v>
      </c>
      <c r="Y12" s="170" t="s">
        <v>15</v>
      </c>
      <c r="Z12" s="170" t="s">
        <v>16</v>
      </c>
      <c r="AA12" s="170" t="s">
        <v>56</v>
      </c>
      <c r="AB12" s="171" t="s">
        <v>155</v>
      </c>
      <c r="AC12" s="171" t="s">
        <v>17</v>
      </c>
      <c r="AD12" s="171" t="s">
        <v>129</v>
      </c>
      <c r="AE12" s="170" t="s">
        <v>121</v>
      </c>
      <c r="AF12" s="170" t="s">
        <v>124</v>
      </c>
      <c r="AG12" s="172" t="s">
        <v>168</v>
      </c>
      <c r="AH12" s="172" t="s">
        <v>175</v>
      </c>
      <c r="AI12" s="240" t="s">
        <v>51</v>
      </c>
      <c r="AJ12" s="205" t="s">
        <v>38</v>
      </c>
      <c r="AK12" s="228" t="s">
        <v>52</v>
      </c>
      <c r="AL12" s="40" t="s">
        <v>215</v>
      </c>
    </row>
    <row r="13" spans="1:38" ht="14.25" customHeight="1" x14ac:dyDescent="0.2">
      <c r="A13" s="181">
        <v>1</v>
      </c>
      <c r="B13" s="319" t="s">
        <v>256</v>
      </c>
      <c r="C13" s="230" t="s">
        <v>59</v>
      </c>
      <c r="D13" s="177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>
        <f>1*6</f>
        <v>6</v>
      </c>
      <c r="T13" s="178"/>
      <c r="U13" s="178"/>
      <c r="V13" s="178"/>
      <c r="W13" s="178">
        <f>6*12</f>
        <v>72</v>
      </c>
      <c r="X13" s="178">
        <f>6*12</f>
        <v>72</v>
      </c>
      <c r="Y13" s="179"/>
      <c r="Z13" s="178"/>
      <c r="AA13" s="178"/>
      <c r="AB13" s="178"/>
      <c r="AC13" s="178"/>
      <c r="AD13" s="178"/>
      <c r="AE13" s="178"/>
      <c r="AF13" s="178"/>
      <c r="AG13" s="178"/>
      <c r="AH13" s="180"/>
      <c r="AI13" s="368">
        <f t="shared" ref="AI13:AI76" si="0">SUM(D13:AH13)</f>
        <v>150</v>
      </c>
      <c r="AJ13" s="206">
        <v>0</v>
      </c>
      <c r="AK13" s="210" t="e">
        <f t="shared" ref="AK13:AK76" si="1">+AJ13/D13</f>
        <v>#DIV/0!</v>
      </c>
      <c r="AL13" s="110" t="s">
        <v>216</v>
      </c>
    </row>
    <row r="14" spans="1:38" ht="14.25" customHeight="1" x14ac:dyDescent="0.2">
      <c r="A14" s="181">
        <v>2</v>
      </c>
      <c r="B14" s="319" t="s">
        <v>372</v>
      </c>
      <c r="C14" s="34" t="s">
        <v>60</v>
      </c>
      <c r="D14" s="143">
        <f>4*4</f>
        <v>16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>
        <f>5*4</f>
        <v>20</v>
      </c>
      <c r="T14" s="144"/>
      <c r="U14" s="144"/>
      <c r="V14" s="144"/>
      <c r="W14" s="144">
        <f>4*12</f>
        <v>48</v>
      </c>
      <c r="X14" s="144">
        <f>4*12</f>
        <v>48</v>
      </c>
      <c r="Y14" s="142"/>
      <c r="Z14" s="144"/>
      <c r="AA14" s="142"/>
      <c r="AB14" s="144"/>
      <c r="AC14" s="144"/>
      <c r="AD14" s="144"/>
      <c r="AE14" s="144"/>
      <c r="AF14" s="144"/>
      <c r="AG14" s="144">
        <f>18</f>
        <v>18</v>
      </c>
      <c r="AH14" s="183"/>
      <c r="AI14" s="368">
        <f t="shared" si="0"/>
        <v>150</v>
      </c>
      <c r="AJ14" s="207">
        <v>20</v>
      </c>
      <c r="AK14" s="211">
        <f t="shared" si="1"/>
        <v>1.25</v>
      </c>
      <c r="AL14" s="110" t="s">
        <v>216</v>
      </c>
    </row>
    <row r="15" spans="1:38" ht="14.25" customHeight="1" x14ac:dyDescent="0.2">
      <c r="A15" s="174">
        <v>3</v>
      </c>
      <c r="B15" s="231" t="s">
        <v>373</v>
      </c>
      <c r="C15" s="34" t="s">
        <v>61</v>
      </c>
      <c r="D15" s="143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>
        <f>9*6</f>
        <v>54</v>
      </c>
      <c r="V15" s="144"/>
      <c r="W15" s="144">
        <f>4*12</f>
        <v>48</v>
      </c>
      <c r="X15" s="144">
        <f>4*12</f>
        <v>48</v>
      </c>
      <c r="Y15" s="144"/>
      <c r="Z15" s="144"/>
      <c r="AA15" s="144"/>
      <c r="AB15" s="144"/>
      <c r="AC15" s="144"/>
      <c r="AD15" s="144"/>
      <c r="AE15" s="144"/>
      <c r="AF15" s="144"/>
      <c r="AG15" s="144"/>
      <c r="AH15" s="183"/>
      <c r="AI15" s="368">
        <f t="shared" si="0"/>
        <v>150</v>
      </c>
      <c r="AJ15" s="207">
        <v>0</v>
      </c>
      <c r="AK15" s="211" t="e">
        <f t="shared" si="1"/>
        <v>#DIV/0!</v>
      </c>
      <c r="AL15" s="110" t="s">
        <v>216</v>
      </c>
    </row>
    <row r="16" spans="1:38" ht="14.25" customHeight="1" x14ac:dyDescent="0.2">
      <c r="A16" s="181">
        <v>4</v>
      </c>
      <c r="B16" s="231" t="s">
        <v>373</v>
      </c>
      <c r="C16" s="34" t="s">
        <v>62</v>
      </c>
      <c r="D16" s="143"/>
      <c r="E16" s="144"/>
      <c r="F16" s="144"/>
      <c r="G16" s="144"/>
      <c r="H16" s="142"/>
      <c r="I16" s="142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>
        <f>6*12</f>
        <v>72</v>
      </c>
      <c r="Y16" s="142"/>
      <c r="Z16" s="144"/>
      <c r="AA16" s="142"/>
      <c r="AB16" s="144"/>
      <c r="AC16" s="142"/>
      <c r="AD16" s="142"/>
      <c r="AE16" s="142"/>
      <c r="AF16" s="142"/>
      <c r="AG16" s="142"/>
      <c r="AH16" s="184"/>
      <c r="AI16" s="368">
        <f t="shared" si="0"/>
        <v>72</v>
      </c>
      <c r="AJ16" s="207">
        <v>0</v>
      </c>
      <c r="AK16" s="211" t="e">
        <f t="shared" si="1"/>
        <v>#DIV/0!</v>
      </c>
      <c r="AL16" s="110" t="s">
        <v>216</v>
      </c>
    </row>
    <row r="17" spans="1:38" ht="14.25" customHeight="1" x14ac:dyDescent="0.2">
      <c r="A17" s="181">
        <v>5</v>
      </c>
      <c r="B17" s="231" t="s">
        <v>373</v>
      </c>
      <c r="C17" s="34" t="s">
        <v>63</v>
      </c>
      <c r="D17" s="143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>
        <f>2*12</f>
        <v>24</v>
      </c>
      <c r="X17" s="144">
        <f>5*12</f>
        <v>60</v>
      </c>
      <c r="Y17" s="142"/>
      <c r="Z17" s="144"/>
      <c r="AA17" s="142"/>
      <c r="AB17" s="144"/>
      <c r="AC17" s="142"/>
      <c r="AD17" s="142"/>
      <c r="AE17" s="142">
        <f>11*6</f>
        <v>66</v>
      </c>
      <c r="AF17" s="142"/>
      <c r="AG17" s="142"/>
      <c r="AH17" s="184"/>
      <c r="AI17" s="368">
        <f t="shared" si="0"/>
        <v>150</v>
      </c>
      <c r="AJ17" s="207">
        <v>0</v>
      </c>
      <c r="AK17" s="211" t="e">
        <f t="shared" si="1"/>
        <v>#DIV/0!</v>
      </c>
      <c r="AL17" s="110" t="s">
        <v>216</v>
      </c>
    </row>
    <row r="18" spans="1:38" ht="14.25" customHeight="1" x14ac:dyDescent="0.2">
      <c r="A18" s="174">
        <v>6</v>
      </c>
      <c r="B18" s="231" t="s">
        <v>373</v>
      </c>
      <c r="C18" s="34" t="s">
        <v>64</v>
      </c>
      <c r="D18" s="143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>
        <f>9*6</f>
        <v>54</v>
      </c>
      <c r="V18" s="144"/>
      <c r="W18" s="144">
        <f>3*12</f>
        <v>36</v>
      </c>
      <c r="X18" s="144">
        <f>5*12</f>
        <v>60</v>
      </c>
      <c r="Y18" s="142"/>
      <c r="Z18" s="144"/>
      <c r="AA18" s="142"/>
      <c r="AB18" s="144"/>
      <c r="AC18" s="144"/>
      <c r="AD18" s="144"/>
      <c r="AE18" s="144"/>
      <c r="AF18" s="144"/>
      <c r="AG18" s="144"/>
      <c r="AH18" s="183"/>
      <c r="AI18" s="368">
        <f t="shared" si="0"/>
        <v>150</v>
      </c>
      <c r="AJ18" s="207">
        <v>0</v>
      </c>
      <c r="AK18" s="211" t="e">
        <f t="shared" si="1"/>
        <v>#DIV/0!</v>
      </c>
      <c r="AL18" s="110" t="s">
        <v>216</v>
      </c>
    </row>
    <row r="19" spans="1:38" ht="14.25" customHeight="1" x14ac:dyDescent="0.2">
      <c r="A19" s="181">
        <v>7</v>
      </c>
      <c r="B19" s="231" t="s">
        <v>240</v>
      </c>
      <c r="C19" s="34" t="s">
        <v>65</v>
      </c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>
        <f>9*6</f>
        <v>54</v>
      </c>
      <c r="V19" s="144"/>
      <c r="W19" s="144">
        <f>5*12</f>
        <v>60</v>
      </c>
      <c r="X19" s="144">
        <f>3*12</f>
        <v>36</v>
      </c>
      <c r="Y19" s="142"/>
      <c r="Z19" s="144"/>
      <c r="AA19" s="142"/>
      <c r="AB19" s="142"/>
      <c r="AC19" s="142"/>
      <c r="AD19" s="142"/>
      <c r="AE19" s="142"/>
      <c r="AF19" s="142"/>
      <c r="AG19" s="142"/>
      <c r="AH19" s="184"/>
      <c r="AI19" s="368">
        <f t="shared" si="0"/>
        <v>150</v>
      </c>
      <c r="AJ19" s="207">
        <v>0</v>
      </c>
      <c r="AK19" s="211" t="e">
        <f t="shared" si="1"/>
        <v>#DIV/0!</v>
      </c>
      <c r="AL19" s="110" t="s">
        <v>216</v>
      </c>
    </row>
    <row r="20" spans="1:38" ht="14.25" customHeight="1" x14ac:dyDescent="0.2">
      <c r="A20" s="181">
        <v>8</v>
      </c>
      <c r="B20" s="319" t="s">
        <v>240</v>
      </c>
      <c r="C20" s="34" t="s">
        <v>66</v>
      </c>
      <c r="D20" s="143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>
        <f>9*6</f>
        <v>54</v>
      </c>
      <c r="V20" s="144"/>
      <c r="W20" s="144">
        <f>1*12</f>
        <v>12</v>
      </c>
      <c r="X20" s="144">
        <f>7*12</f>
        <v>84</v>
      </c>
      <c r="Y20" s="142"/>
      <c r="Z20" s="144"/>
      <c r="AA20" s="277"/>
      <c r="AB20" s="144"/>
      <c r="AC20" s="144"/>
      <c r="AD20" s="144"/>
      <c r="AE20" s="144"/>
      <c r="AF20" s="144"/>
      <c r="AG20" s="144"/>
      <c r="AH20" s="183"/>
      <c r="AI20" s="368">
        <f t="shared" si="0"/>
        <v>150</v>
      </c>
      <c r="AJ20" s="207">
        <v>0</v>
      </c>
      <c r="AK20" s="211" t="e">
        <f t="shared" si="1"/>
        <v>#DIV/0!</v>
      </c>
      <c r="AL20" s="110" t="s">
        <v>216</v>
      </c>
    </row>
    <row r="21" spans="1:38" ht="14.25" customHeight="1" x14ac:dyDescent="0.2">
      <c r="A21" s="174">
        <v>9</v>
      </c>
      <c r="B21" s="231" t="s">
        <v>240</v>
      </c>
      <c r="C21" s="34" t="s">
        <v>67</v>
      </c>
      <c r="D21" s="143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>
        <f>9*6</f>
        <v>54</v>
      </c>
      <c r="V21" s="144"/>
      <c r="W21" s="144">
        <f>3*12</f>
        <v>36</v>
      </c>
      <c r="X21" s="144">
        <f>5*12</f>
        <v>60</v>
      </c>
      <c r="Y21" s="144"/>
      <c r="Z21" s="144"/>
      <c r="AA21" s="144"/>
      <c r="AB21" s="144"/>
      <c r="AC21" s="144"/>
      <c r="AD21" s="144"/>
      <c r="AE21" s="144"/>
      <c r="AF21" s="144"/>
      <c r="AG21" s="144"/>
      <c r="AH21" s="183"/>
      <c r="AI21" s="368">
        <f t="shared" si="0"/>
        <v>150</v>
      </c>
      <c r="AJ21" s="207">
        <v>0</v>
      </c>
      <c r="AK21" s="211" t="e">
        <f t="shared" si="1"/>
        <v>#DIV/0!</v>
      </c>
      <c r="AL21" s="110" t="s">
        <v>216</v>
      </c>
    </row>
    <row r="22" spans="1:38" ht="14.25" customHeight="1" x14ac:dyDescent="0.2">
      <c r="A22" s="181">
        <v>10</v>
      </c>
      <c r="B22" s="231" t="s">
        <v>240</v>
      </c>
      <c r="C22" s="34" t="s">
        <v>68</v>
      </c>
      <c r="D22" s="143"/>
      <c r="E22" s="144"/>
      <c r="F22" s="144"/>
      <c r="G22" s="144"/>
      <c r="H22" s="144"/>
      <c r="I22" s="144"/>
      <c r="J22" s="144"/>
      <c r="K22" s="185"/>
      <c r="L22" s="144"/>
      <c r="M22" s="144"/>
      <c r="N22" s="144"/>
      <c r="O22" s="144"/>
      <c r="P22" s="144"/>
      <c r="Q22" s="144"/>
      <c r="R22" s="144"/>
      <c r="S22" s="185"/>
      <c r="T22" s="144"/>
      <c r="U22" s="144"/>
      <c r="V22" s="144"/>
      <c r="W22" s="144"/>
      <c r="X22" s="144"/>
      <c r="Y22" s="142"/>
      <c r="Z22" s="144"/>
      <c r="AA22" s="142"/>
      <c r="AB22" s="144"/>
      <c r="AC22" s="430" t="s">
        <v>300</v>
      </c>
      <c r="AD22" s="428"/>
      <c r="AE22" s="428"/>
      <c r="AF22" s="428"/>
      <c r="AG22" s="428"/>
      <c r="AH22" s="428"/>
      <c r="AI22" s="368">
        <f t="shared" si="0"/>
        <v>0</v>
      </c>
      <c r="AJ22" s="207">
        <v>0</v>
      </c>
      <c r="AK22" s="211" t="e">
        <f t="shared" si="1"/>
        <v>#DIV/0!</v>
      </c>
      <c r="AL22" s="110" t="s">
        <v>216</v>
      </c>
    </row>
    <row r="23" spans="1:38" ht="14.25" customHeight="1" x14ac:dyDescent="0.2">
      <c r="A23" s="181">
        <v>11</v>
      </c>
      <c r="B23" s="231" t="s">
        <v>240</v>
      </c>
      <c r="C23" s="34" t="s">
        <v>232</v>
      </c>
      <c r="D23" s="143">
        <f>3*4</f>
        <v>12</v>
      </c>
      <c r="E23" s="144"/>
      <c r="F23" s="144"/>
      <c r="G23" s="144">
        <f>3*4</f>
        <v>12</v>
      </c>
      <c r="H23" s="144"/>
      <c r="I23" s="144"/>
      <c r="J23" s="144"/>
      <c r="K23" s="185"/>
      <c r="L23" s="144"/>
      <c r="M23" s="144"/>
      <c r="N23" s="144"/>
      <c r="O23" s="144"/>
      <c r="P23" s="144"/>
      <c r="Q23" s="144"/>
      <c r="R23" s="144"/>
      <c r="S23" s="185"/>
      <c r="T23" s="144"/>
      <c r="U23" s="144">
        <f>3*6</f>
        <v>18</v>
      </c>
      <c r="V23" s="144"/>
      <c r="W23" s="144"/>
      <c r="X23" s="144">
        <f>8*12</f>
        <v>96</v>
      </c>
      <c r="Y23" s="142"/>
      <c r="Z23" s="144"/>
      <c r="AA23" s="142"/>
      <c r="AB23" s="144"/>
      <c r="AC23" s="144"/>
      <c r="AD23" s="144"/>
      <c r="AE23" s="144"/>
      <c r="AF23" s="144"/>
      <c r="AG23" s="144">
        <f>12</f>
        <v>12</v>
      </c>
      <c r="AH23" s="183"/>
      <c r="AI23" s="368">
        <f t="shared" si="0"/>
        <v>150</v>
      </c>
      <c r="AJ23" s="207">
        <v>41</v>
      </c>
      <c r="AK23" s="211">
        <f t="shared" si="1"/>
        <v>3.4166666666666665</v>
      </c>
      <c r="AL23" s="110" t="s">
        <v>216</v>
      </c>
    </row>
    <row r="24" spans="1:38" ht="14.25" customHeight="1" x14ac:dyDescent="0.2">
      <c r="A24" s="174">
        <v>12</v>
      </c>
      <c r="B24" s="319" t="s">
        <v>287</v>
      </c>
      <c r="C24" s="34" t="s">
        <v>69</v>
      </c>
      <c r="D24" s="143">
        <v>12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>
        <f>7*6</f>
        <v>42</v>
      </c>
      <c r="V24" s="144"/>
      <c r="W24" s="144">
        <f>2*12</f>
        <v>24</v>
      </c>
      <c r="X24" s="144">
        <f>6*12</f>
        <v>72</v>
      </c>
      <c r="Y24" s="142"/>
      <c r="Z24" s="144"/>
      <c r="AA24" s="142"/>
      <c r="AB24" s="144"/>
      <c r="AC24" s="144"/>
      <c r="AD24" s="144"/>
      <c r="AE24" s="144"/>
      <c r="AF24" s="144"/>
      <c r="AG24" s="144"/>
      <c r="AH24" s="183"/>
      <c r="AI24" s="368">
        <f t="shared" si="0"/>
        <v>150</v>
      </c>
      <c r="AJ24" s="207">
        <v>6</v>
      </c>
      <c r="AK24" s="211">
        <f t="shared" si="1"/>
        <v>0.5</v>
      </c>
      <c r="AL24" s="110" t="s">
        <v>216</v>
      </c>
    </row>
    <row r="25" spans="1:38" ht="14.25" customHeight="1" x14ac:dyDescent="0.2">
      <c r="A25" s="181">
        <v>13</v>
      </c>
      <c r="B25" s="231" t="s">
        <v>287</v>
      </c>
      <c r="C25" s="34" t="s">
        <v>70</v>
      </c>
      <c r="D25" s="143">
        <v>4</v>
      </c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>
        <f>8*6</f>
        <v>48</v>
      </c>
      <c r="V25" s="144"/>
      <c r="W25" s="144">
        <f>2*12</f>
        <v>24</v>
      </c>
      <c r="X25" s="144">
        <f>6*12</f>
        <v>72</v>
      </c>
      <c r="Y25" s="142"/>
      <c r="Z25" s="144"/>
      <c r="AA25" s="142"/>
      <c r="AB25" s="144"/>
      <c r="AC25" s="142"/>
      <c r="AD25" s="142"/>
      <c r="AE25" s="142"/>
      <c r="AF25" s="142"/>
      <c r="AG25" s="142">
        <f>2</f>
        <v>2</v>
      </c>
      <c r="AH25" s="184"/>
      <c r="AI25" s="368">
        <f t="shared" si="0"/>
        <v>150</v>
      </c>
      <c r="AJ25" s="207">
        <v>2</v>
      </c>
      <c r="AK25" s="211">
        <f t="shared" si="1"/>
        <v>0.5</v>
      </c>
      <c r="AL25" s="110" t="s">
        <v>216</v>
      </c>
    </row>
    <row r="26" spans="1:38" ht="14.25" customHeight="1" x14ac:dyDescent="0.2">
      <c r="A26" s="181">
        <v>14</v>
      </c>
      <c r="B26" s="319" t="s">
        <v>287</v>
      </c>
      <c r="C26" s="34" t="s">
        <v>71</v>
      </c>
      <c r="D26" s="143">
        <v>4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>
        <f>8*6</f>
        <v>48</v>
      </c>
      <c r="V26" s="144"/>
      <c r="W26" s="144">
        <f>2*12</f>
        <v>24</v>
      </c>
      <c r="X26" s="144">
        <f>6*12</f>
        <v>72</v>
      </c>
      <c r="Y26" s="142"/>
      <c r="Z26" s="144"/>
      <c r="AA26" s="142"/>
      <c r="AB26" s="144"/>
      <c r="AC26" s="142"/>
      <c r="AD26" s="142"/>
      <c r="AE26" s="142"/>
      <c r="AF26" s="142"/>
      <c r="AG26" s="142">
        <f>2</f>
        <v>2</v>
      </c>
      <c r="AH26" s="184"/>
      <c r="AI26" s="368">
        <f t="shared" si="0"/>
        <v>150</v>
      </c>
      <c r="AJ26" s="207">
        <v>0</v>
      </c>
      <c r="AK26" s="211">
        <f t="shared" si="1"/>
        <v>0</v>
      </c>
      <c r="AL26" s="110" t="s">
        <v>216</v>
      </c>
    </row>
    <row r="27" spans="1:38" ht="14.25" customHeight="1" x14ac:dyDescent="0.2">
      <c r="A27" s="174">
        <v>15</v>
      </c>
      <c r="B27" s="231" t="s">
        <v>287</v>
      </c>
      <c r="C27" s="34" t="s">
        <v>72</v>
      </c>
      <c r="D27" s="143">
        <v>4</v>
      </c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>
        <f>8*6</f>
        <v>48</v>
      </c>
      <c r="V27" s="144"/>
      <c r="W27" s="144">
        <f>2*12</f>
        <v>24</v>
      </c>
      <c r="X27" s="144">
        <f>6*12</f>
        <v>72</v>
      </c>
      <c r="Y27" s="142"/>
      <c r="Z27" s="144"/>
      <c r="AA27" s="142"/>
      <c r="AB27" s="144"/>
      <c r="AC27" s="142"/>
      <c r="AD27" s="142"/>
      <c r="AE27" s="142"/>
      <c r="AF27" s="142"/>
      <c r="AG27" s="142">
        <f>2</f>
        <v>2</v>
      </c>
      <c r="AH27" s="184"/>
      <c r="AI27" s="368">
        <f t="shared" si="0"/>
        <v>150</v>
      </c>
      <c r="AJ27" s="207">
        <v>3</v>
      </c>
      <c r="AK27" s="211">
        <f t="shared" si="1"/>
        <v>0.75</v>
      </c>
      <c r="AL27" s="110" t="s">
        <v>216</v>
      </c>
    </row>
    <row r="28" spans="1:38" ht="14.25" customHeight="1" x14ac:dyDescent="0.2">
      <c r="A28" s="181">
        <v>16</v>
      </c>
      <c r="B28" s="231" t="s">
        <v>241</v>
      </c>
      <c r="C28" s="34" t="s">
        <v>73</v>
      </c>
      <c r="D28" s="143"/>
      <c r="E28" s="144"/>
      <c r="F28" s="144"/>
      <c r="G28" s="144">
        <v>12</v>
      </c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>
        <f>9*6</f>
        <v>54</v>
      </c>
      <c r="V28" s="144"/>
      <c r="W28" s="144"/>
      <c r="X28" s="144">
        <f>6*12</f>
        <v>72</v>
      </c>
      <c r="Y28" s="144"/>
      <c r="Z28" s="144"/>
      <c r="AA28" s="144"/>
      <c r="AB28" s="144"/>
      <c r="AC28" s="144">
        <f>4*6</f>
        <v>24</v>
      </c>
      <c r="AD28" s="144"/>
      <c r="AE28" s="144"/>
      <c r="AF28" s="144"/>
      <c r="AG28" s="144"/>
      <c r="AH28" s="183"/>
      <c r="AI28" s="368">
        <f t="shared" si="0"/>
        <v>162</v>
      </c>
      <c r="AJ28" s="207">
        <v>0</v>
      </c>
      <c r="AK28" s="211" t="e">
        <f t="shared" si="1"/>
        <v>#DIV/0!</v>
      </c>
      <c r="AL28" s="110" t="s">
        <v>216</v>
      </c>
    </row>
    <row r="29" spans="1:38" ht="14.25" customHeight="1" x14ac:dyDescent="0.2">
      <c r="A29" s="181">
        <v>17</v>
      </c>
      <c r="B29" s="231" t="s">
        <v>241</v>
      </c>
      <c r="C29" s="34" t="s">
        <v>74</v>
      </c>
      <c r="D29" s="143"/>
      <c r="E29" s="144"/>
      <c r="F29" s="144"/>
      <c r="G29" s="144">
        <v>4</v>
      </c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>
        <f>9*6</f>
        <v>54</v>
      </c>
      <c r="V29" s="144"/>
      <c r="W29" s="144">
        <f>3*12</f>
        <v>36</v>
      </c>
      <c r="X29" s="144">
        <f>5*12</f>
        <v>60</v>
      </c>
      <c r="Y29" s="144"/>
      <c r="Z29" s="144"/>
      <c r="AA29" s="144"/>
      <c r="AB29" s="144"/>
      <c r="AC29" s="144"/>
      <c r="AD29" s="144"/>
      <c r="AE29" s="144"/>
      <c r="AF29" s="144"/>
      <c r="AG29" s="144"/>
      <c r="AH29" s="183"/>
      <c r="AI29" s="368">
        <f t="shared" si="0"/>
        <v>154</v>
      </c>
      <c r="AJ29" s="207">
        <v>0</v>
      </c>
      <c r="AK29" s="211" t="e">
        <f t="shared" si="1"/>
        <v>#DIV/0!</v>
      </c>
      <c r="AL29" s="110" t="s">
        <v>216</v>
      </c>
    </row>
    <row r="30" spans="1:38" ht="14.25" customHeight="1" x14ac:dyDescent="0.2">
      <c r="A30" s="174">
        <v>18</v>
      </c>
      <c r="B30" s="231" t="s">
        <v>373</v>
      </c>
      <c r="C30" s="34" t="s">
        <v>75</v>
      </c>
      <c r="D30" s="143"/>
      <c r="E30" s="144"/>
      <c r="F30" s="144"/>
      <c r="G30" s="144">
        <v>4</v>
      </c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2"/>
      <c r="Z30" s="144"/>
      <c r="AA30" s="142"/>
      <c r="AB30" s="144"/>
      <c r="AC30" s="430" t="s">
        <v>503</v>
      </c>
      <c r="AD30" s="428"/>
      <c r="AE30" s="428"/>
      <c r="AF30" s="428"/>
      <c r="AG30" s="428"/>
      <c r="AH30" s="428"/>
      <c r="AI30" s="368">
        <f t="shared" si="0"/>
        <v>4</v>
      </c>
      <c r="AJ30" s="207">
        <v>0</v>
      </c>
      <c r="AK30" s="211" t="e">
        <f t="shared" si="1"/>
        <v>#DIV/0!</v>
      </c>
      <c r="AL30" s="110" t="s">
        <v>216</v>
      </c>
    </row>
    <row r="31" spans="1:38" ht="14.25" customHeight="1" x14ac:dyDescent="0.2">
      <c r="A31" s="181">
        <v>19</v>
      </c>
      <c r="B31" s="231" t="s">
        <v>373</v>
      </c>
      <c r="C31" s="186" t="s">
        <v>76</v>
      </c>
      <c r="D31" s="143"/>
      <c r="E31" s="144"/>
      <c r="F31" s="144"/>
      <c r="G31" s="144">
        <v>4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>
        <f>4*12</f>
        <v>48</v>
      </c>
      <c r="X31" s="144">
        <f>4*12</f>
        <v>48</v>
      </c>
      <c r="Y31" s="142"/>
      <c r="Z31" s="144"/>
      <c r="AA31" s="142"/>
      <c r="AB31" s="144"/>
      <c r="AC31" s="144"/>
      <c r="AD31" s="144"/>
      <c r="AE31" s="144">
        <f>9*6</f>
        <v>54</v>
      </c>
      <c r="AF31" s="144"/>
      <c r="AG31" s="144"/>
      <c r="AH31" s="183"/>
      <c r="AI31" s="368">
        <f t="shared" si="0"/>
        <v>154</v>
      </c>
      <c r="AJ31" s="207">
        <v>0</v>
      </c>
      <c r="AK31" s="211" t="e">
        <f t="shared" si="1"/>
        <v>#DIV/0!</v>
      </c>
      <c r="AL31" s="110" t="s">
        <v>216</v>
      </c>
    </row>
    <row r="32" spans="1:38" ht="14.25" customHeight="1" x14ac:dyDescent="0.2">
      <c r="A32" s="181">
        <v>20</v>
      </c>
      <c r="B32" s="319" t="s">
        <v>240</v>
      </c>
      <c r="C32" s="34" t="s">
        <v>77</v>
      </c>
      <c r="D32" s="143"/>
      <c r="E32" s="144"/>
      <c r="F32" s="144"/>
      <c r="G32" s="144">
        <v>4</v>
      </c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>
        <f>6*2</f>
        <v>12</v>
      </c>
      <c r="S32" s="144">
        <f>6*4</f>
        <v>24</v>
      </c>
      <c r="T32" s="144"/>
      <c r="U32" s="144"/>
      <c r="V32" s="144"/>
      <c r="W32" s="144"/>
      <c r="X32" s="144">
        <f>8*12</f>
        <v>96</v>
      </c>
      <c r="Y32" s="142"/>
      <c r="Z32" s="144"/>
      <c r="AA32" s="142"/>
      <c r="AB32" s="144"/>
      <c r="AC32" s="142"/>
      <c r="AD32" s="142"/>
      <c r="AE32" s="142"/>
      <c r="AF32" s="142">
        <f>1*6</f>
        <v>6</v>
      </c>
      <c r="AG32" s="142"/>
      <c r="AH32" s="184"/>
      <c r="AI32" s="368">
        <f t="shared" si="0"/>
        <v>142</v>
      </c>
      <c r="AJ32" s="207">
        <v>0</v>
      </c>
      <c r="AK32" s="211" t="e">
        <f t="shared" si="1"/>
        <v>#DIV/0!</v>
      </c>
      <c r="AL32" s="110" t="s">
        <v>216</v>
      </c>
    </row>
    <row r="33" spans="1:38" ht="14.25" customHeight="1" x14ac:dyDescent="0.2">
      <c r="A33" s="174">
        <v>21</v>
      </c>
      <c r="B33" s="231" t="s">
        <v>240</v>
      </c>
      <c r="C33" s="34" t="s">
        <v>78</v>
      </c>
      <c r="D33" s="143">
        <f>12*4</f>
        <v>48</v>
      </c>
      <c r="E33" s="144"/>
      <c r="F33" s="144"/>
      <c r="G33" s="144">
        <v>4</v>
      </c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>
        <f>1*6</f>
        <v>6</v>
      </c>
      <c r="V33" s="144"/>
      <c r="W33" s="144"/>
      <c r="X33" s="144">
        <f>4*12</f>
        <v>48</v>
      </c>
      <c r="Y33" s="142"/>
      <c r="Z33" s="144"/>
      <c r="AA33" s="142"/>
      <c r="AB33" s="144"/>
      <c r="AC33" s="144"/>
      <c r="AD33" s="144"/>
      <c r="AE33" s="144"/>
      <c r="AF33" s="144"/>
      <c r="AG33" s="144">
        <f>40</f>
        <v>40</v>
      </c>
      <c r="AH33" s="184"/>
      <c r="AI33" s="368">
        <f t="shared" si="0"/>
        <v>146</v>
      </c>
      <c r="AJ33" s="207">
        <v>114</v>
      </c>
      <c r="AK33" s="211">
        <f t="shared" si="1"/>
        <v>2.375</v>
      </c>
      <c r="AL33" s="110" t="s">
        <v>216</v>
      </c>
    </row>
    <row r="34" spans="1:38" ht="14.25" customHeight="1" x14ac:dyDescent="0.2">
      <c r="A34" s="181">
        <v>22</v>
      </c>
      <c r="B34" s="231" t="s">
        <v>240</v>
      </c>
      <c r="C34" s="34" t="s">
        <v>79</v>
      </c>
      <c r="D34" s="143">
        <f>3*4</f>
        <v>12</v>
      </c>
      <c r="E34" s="144"/>
      <c r="F34" s="144"/>
      <c r="G34" s="144">
        <f>3*4</f>
        <v>12</v>
      </c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>
        <f>7*6</f>
        <v>42</v>
      </c>
      <c r="V34" s="144"/>
      <c r="W34" s="144"/>
      <c r="X34" s="144">
        <f>6*12</f>
        <v>72</v>
      </c>
      <c r="Y34" s="142"/>
      <c r="Z34" s="144"/>
      <c r="AA34" s="142"/>
      <c r="AB34" s="144"/>
      <c r="AC34" s="142"/>
      <c r="AD34" s="142"/>
      <c r="AE34" s="142"/>
      <c r="AF34" s="142"/>
      <c r="AG34" s="142">
        <f>12</f>
        <v>12</v>
      </c>
      <c r="AH34" s="184"/>
      <c r="AI34" s="368">
        <f t="shared" si="0"/>
        <v>150</v>
      </c>
      <c r="AJ34" s="207">
        <v>42</v>
      </c>
      <c r="AK34" s="211">
        <f t="shared" si="1"/>
        <v>3.5</v>
      </c>
      <c r="AL34" s="110" t="s">
        <v>216</v>
      </c>
    </row>
    <row r="35" spans="1:38" ht="14.25" customHeight="1" x14ac:dyDescent="0.2">
      <c r="A35" s="181">
        <v>23</v>
      </c>
      <c r="B35" s="319" t="s">
        <v>373</v>
      </c>
      <c r="C35" s="34" t="s">
        <v>80</v>
      </c>
      <c r="D35" s="143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2"/>
      <c r="S35" s="144"/>
      <c r="T35" s="144"/>
      <c r="U35" s="144">
        <f>9*6</f>
        <v>54</v>
      </c>
      <c r="V35" s="144"/>
      <c r="W35" s="144">
        <f>2*12</f>
        <v>24</v>
      </c>
      <c r="X35" s="144">
        <f>6*12</f>
        <v>72</v>
      </c>
      <c r="Y35" s="142"/>
      <c r="Z35" s="142"/>
      <c r="AA35" s="142"/>
      <c r="AB35" s="142"/>
      <c r="AC35" s="142"/>
      <c r="AD35" s="142"/>
      <c r="AE35" s="142"/>
      <c r="AF35" s="142"/>
      <c r="AG35" s="142"/>
      <c r="AH35" s="184"/>
      <c r="AI35" s="368">
        <f t="shared" si="0"/>
        <v>150</v>
      </c>
      <c r="AJ35" s="207">
        <v>0</v>
      </c>
      <c r="AK35" s="211" t="e">
        <f t="shared" si="1"/>
        <v>#DIV/0!</v>
      </c>
      <c r="AL35" s="110" t="s">
        <v>216</v>
      </c>
    </row>
    <row r="36" spans="1:38" ht="14.25" customHeight="1" x14ac:dyDescent="0.2">
      <c r="A36" s="174">
        <v>24</v>
      </c>
      <c r="B36" s="319" t="s">
        <v>373</v>
      </c>
      <c r="C36" s="34" t="s">
        <v>81</v>
      </c>
      <c r="D36" s="143">
        <f>4*4</f>
        <v>16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>
        <f>7*12</f>
        <v>84</v>
      </c>
      <c r="Y36" s="142"/>
      <c r="Z36" s="144"/>
      <c r="AA36" s="144"/>
      <c r="AB36" s="144"/>
      <c r="AC36" s="144"/>
      <c r="AD36" s="144"/>
      <c r="AE36" s="142">
        <f>7*6</f>
        <v>42</v>
      </c>
      <c r="AF36" s="142"/>
      <c r="AG36" s="142">
        <f>8</f>
        <v>8</v>
      </c>
      <c r="AH36" s="184"/>
      <c r="AI36" s="368">
        <f t="shared" si="0"/>
        <v>150</v>
      </c>
      <c r="AJ36" s="207">
        <v>10</v>
      </c>
      <c r="AK36" s="211">
        <f t="shared" si="1"/>
        <v>0.625</v>
      </c>
      <c r="AL36" s="110" t="s">
        <v>216</v>
      </c>
    </row>
    <row r="37" spans="1:38" ht="14.25" customHeight="1" x14ac:dyDescent="0.2">
      <c r="A37" s="181">
        <v>25</v>
      </c>
      <c r="B37" s="231" t="s">
        <v>241</v>
      </c>
      <c r="C37" s="34" t="s">
        <v>82</v>
      </c>
      <c r="D37" s="143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>
        <f>9*6</f>
        <v>54</v>
      </c>
      <c r="V37" s="144"/>
      <c r="W37" s="144"/>
      <c r="X37" s="144">
        <f>8*12</f>
        <v>96</v>
      </c>
      <c r="Y37" s="142"/>
      <c r="Z37" s="144"/>
      <c r="AA37" s="142"/>
      <c r="AB37" s="144"/>
      <c r="AC37" s="144"/>
      <c r="AD37" s="144"/>
      <c r="AE37" s="144"/>
      <c r="AF37" s="144"/>
      <c r="AG37" s="144"/>
      <c r="AH37" s="183"/>
      <c r="AI37" s="368">
        <f t="shared" si="0"/>
        <v>150</v>
      </c>
      <c r="AJ37" s="207">
        <v>2</v>
      </c>
      <c r="AK37" s="211" t="e">
        <f t="shared" si="1"/>
        <v>#DIV/0!</v>
      </c>
      <c r="AL37" s="110" t="s">
        <v>216</v>
      </c>
    </row>
    <row r="38" spans="1:38" ht="14.25" customHeight="1" x14ac:dyDescent="0.2">
      <c r="A38" s="181">
        <v>26</v>
      </c>
      <c r="B38" s="319" t="s">
        <v>241</v>
      </c>
      <c r="C38" s="34" t="s">
        <v>83</v>
      </c>
      <c r="D38" s="143"/>
      <c r="E38" s="144"/>
      <c r="F38" s="144"/>
      <c r="G38" s="144">
        <f>1*4</f>
        <v>4</v>
      </c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>
        <f>5*6</f>
        <v>30</v>
      </c>
      <c r="T38" s="144"/>
      <c r="U38" s="144">
        <f>11*6</f>
        <v>66</v>
      </c>
      <c r="V38" s="144"/>
      <c r="W38" s="144"/>
      <c r="X38" s="144">
        <f>4*12</f>
        <v>48</v>
      </c>
      <c r="Y38" s="142"/>
      <c r="Z38" s="144"/>
      <c r="AA38" s="142"/>
      <c r="AB38" s="144"/>
      <c r="AC38" s="144"/>
      <c r="AD38" s="144"/>
      <c r="AE38" s="144"/>
      <c r="AF38" s="144"/>
      <c r="AG38" s="144">
        <f>2</f>
        <v>2</v>
      </c>
      <c r="AH38" s="183"/>
      <c r="AI38" s="368">
        <f t="shared" si="0"/>
        <v>150</v>
      </c>
      <c r="AJ38" s="207">
        <v>4</v>
      </c>
      <c r="AK38" s="211" t="e">
        <f t="shared" si="1"/>
        <v>#DIV/0!</v>
      </c>
      <c r="AL38" s="110" t="s">
        <v>216</v>
      </c>
    </row>
    <row r="39" spans="1:38" ht="14.25" customHeight="1" x14ac:dyDescent="0.2">
      <c r="A39" s="174">
        <v>27</v>
      </c>
      <c r="B39" s="231" t="s">
        <v>242</v>
      </c>
      <c r="C39" s="34" t="s">
        <v>84</v>
      </c>
      <c r="D39" s="143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>
        <f>5*6</f>
        <v>30</v>
      </c>
      <c r="T39" s="144"/>
      <c r="U39" s="144"/>
      <c r="V39" s="144"/>
      <c r="W39" s="144"/>
      <c r="X39" s="144">
        <f>10*12</f>
        <v>120</v>
      </c>
      <c r="Y39" s="142"/>
      <c r="Z39" s="144"/>
      <c r="AA39" s="144"/>
      <c r="AB39" s="144"/>
      <c r="AC39" s="144"/>
      <c r="AD39" s="144"/>
      <c r="AE39" s="144"/>
      <c r="AF39" s="144"/>
      <c r="AG39" s="144"/>
      <c r="AH39" s="183"/>
      <c r="AI39" s="368">
        <f t="shared" si="0"/>
        <v>150</v>
      </c>
      <c r="AJ39" s="207">
        <v>0</v>
      </c>
      <c r="AK39" s="211" t="e">
        <f t="shared" si="1"/>
        <v>#DIV/0!</v>
      </c>
      <c r="AL39" s="110" t="s">
        <v>216</v>
      </c>
    </row>
    <row r="40" spans="1:38" ht="14.25" customHeight="1" x14ac:dyDescent="0.2">
      <c r="A40" s="181">
        <v>28</v>
      </c>
      <c r="B40" s="231" t="s">
        <v>242</v>
      </c>
      <c r="C40" s="34" t="s">
        <v>85</v>
      </c>
      <c r="D40" s="143">
        <f>5*4</f>
        <v>20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>
        <f>10*12</f>
        <v>120</v>
      </c>
      <c r="Y40" s="142"/>
      <c r="Z40" s="144"/>
      <c r="AA40" s="142"/>
      <c r="AB40" s="144"/>
      <c r="AC40" s="142"/>
      <c r="AD40" s="142"/>
      <c r="AE40" s="142"/>
      <c r="AF40" s="142"/>
      <c r="AG40" s="142">
        <f>10</f>
        <v>10</v>
      </c>
      <c r="AH40" s="184"/>
      <c r="AI40" s="368">
        <f t="shared" si="0"/>
        <v>150</v>
      </c>
      <c r="AJ40" s="207">
        <v>70</v>
      </c>
      <c r="AK40" s="211">
        <f t="shared" si="1"/>
        <v>3.5</v>
      </c>
      <c r="AL40" s="110" t="s">
        <v>216</v>
      </c>
    </row>
    <row r="41" spans="1:38" ht="14.25" customHeight="1" x14ac:dyDescent="0.2">
      <c r="A41" s="181">
        <v>29</v>
      </c>
      <c r="B41" s="231" t="s">
        <v>242</v>
      </c>
      <c r="C41" s="34" t="s">
        <v>86</v>
      </c>
      <c r="D41" s="143">
        <f>1*4</f>
        <v>4</v>
      </c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>
        <f>6*12</f>
        <v>72</v>
      </c>
      <c r="X41" s="144">
        <f>6*12</f>
        <v>72</v>
      </c>
      <c r="Y41" s="142"/>
      <c r="Z41" s="144"/>
      <c r="AA41" s="142"/>
      <c r="AB41" s="144"/>
      <c r="AC41" s="144"/>
      <c r="AD41" s="142"/>
      <c r="AE41" s="142"/>
      <c r="AF41" s="142"/>
      <c r="AG41" s="142">
        <f>2</f>
        <v>2</v>
      </c>
      <c r="AH41" s="184"/>
      <c r="AI41" s="368">
        <f t="shared" si="0"/>
        <v>150</v>
      </c>
      <c r="AJ41" s="207">
        <v>12</v>
      </c>
      <c r="AK41" s="211">
        <f t="shared" si="1"/>
        <v>3</v>
      </c>
      <c r="AL41" s="110" t="s">
        <v>216</v>
      </c>
    </row>
    <row r="42" spans="1:38" ht="14.25" customHeight="1" x14ac:dyDescent="0.2">
      <c r="A42" s="174">
        <v>30</v>
      </c>
      <c r="B42" s="319" t="s">
        <v>242</v>
      </c>
      <c r="C42" s="34" t="s">
        <v>281</v>
      </c>
      <c r="D42" s="143">
        <f>3*4</f>
        <v>12</v>
      </c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>
        <f>6*12</f>
        <v>72</v>
      </c>
      <c r="X42" s="144">
        <f>5*12</f>
        <v>60</v>
      </c>
      <c r="Y42" s="142"/>
      <c r="Z42" s="144"/>
      <c r="AA42" s="142"/>
      <c r="AB42" s="144"/>
      <c r="AC42" s="144"/>
      <c r="AD42" s="142"/>
      <c r="AE42" s="142"/>
      <c r="AF42" s="142"/>
      <c r="AG42" s="142">
        <f>6</f>
        <v>6</v>
      </c>
      <c r="AH42" s="184"/>
      <c r="AI42" s="368">
        <f t="shared" si="0"/>
        <v>150</v>
      </c>
      <c r="AJ42" s="207">
        <v>42</v>
      </c>
      <c r="AK42" s="211">
        <f t="shared" si="1"/>
        <v>3.5</v>
      </c>
      <c r="AL42" s="110" t="s">
        <v>216</v>
      </c>
    </row>
    <row r="43" spans="1:38" ht="14.25" customHeight="1" x14ac:dyDescent="0.2">
      <c r="A43" s="181">
        <v>31</v>
      </c>
      <c r="B43" s="231" t="s">
        <v>419</v>
      </c>
      <c r="C43" s="34" t="s">
        <v>189</v>
      </c>
      <c r="D43" s="143">
        <f>9*4</f>
        <v>36</v>
      </c>
      <c r="E43" s="144"/>
      <c r="F43" s="144"/>
      <c r="G43" s="144"/>
      <c r="H43" s="144"/>
      <c r="I43" s="144"/>
      <c r="J43" s="144"/>
      <c r="K43" s="144"/>
      <c r="L43" s="144">
        <f>6*4</f>
        <v>24</v>
      </c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>
        <f>5*12</f>
        <v>60</v>
      </c>
      <c r="X43" s="144"/>
      <c r="Y43" s="142"/>
      <c r="Z43" s="144"/>
      <c r="AA43" s="142"/>
      <c r="AB43" s="144"/>
      <c r="AC43" s="142"/>
      <c r="AD43" s="142"/>
      <c r="AE43" s="142"/>
      <c r="AF43" s="142"/>
      <c r="AG43" s="142">
        <f>30</f>
        <v>30</v>
      </c>
      <c r="AH43" s="184"/>
      <c r="AI43" s="368">
        <f t="shared" si="0"/>
        <v>150</v>
      </c>
      <c r="AJ43" s="207">
        <v>108</v>
      </c>
      <c r="AK43" s="211">
        <f t="shared" si="1"/>
        <v>3</v>
      </c>
      <c r="AL43" s="110" t="s">
        <v>216</v>
      </c>
    </row>
    <row r="44" spans="1:38" ht="14.25" customHeight="1" x14ac:dyDescent="0.2">
      <c r="A44" s="181">
        <v>32</v>
      </c>
      <c r="B44" s="319" t="s">
        <v>242</v>
      </c>
      <c r="C44" s="34" t="s">
        <v>235</v>
      </c>
      <c r="D44" s="143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>
        <f>1*6</f>
        <v>6</v>
      </c>
      <c r="T44" s="144"/>
      <c r="U44" s="144"/>
      <c r="V44" s="144"/>
      <c r="W44" s="144">
        <f>8*12</f>
        <v>96</v>
      </c>
      <c r="X44" s="144">
        <f>4*12</f>
        <v>48</v>
      </c>
      <c r="Y44" s="142"/>
      <c r="Z44" s="144"/>
      <c r="AA44" s="142"/>
      <c r="AB44" s="144"/>
      <c r="AC44" s="144"/>
      <c r="AD44" s="144"/>
      <c r="AE44" s="144"/>
      <c r="AF44" s="144"/>
      <c r="AG44" s="144"/>
      <c r="AH44" s="183"/>
      <c r="AI44" s="368">
        <f t="shared" si="0"/>
        <v>150</v>
      </c>
      <c r="AJ44" s="207">
        <v>2</v>
      </c>
      <c r="AK44" s="211" t="e">
        <f t="shared" si="1"/>
        <v>#DIV/0!</v>
      </c>
      <c r="AL44" s="110" t="s">
        <v>216</v>
      </c>
    </row>
    <row r="45" spans="1:38" ht="14.25" customHeight="1" x14ac:dyDescent="0.2">
      <c r="A45" s="174">
        <v>33</v>
      </c>
      <c r="B45" s="231" t="s">
        <v>243</v>
      </c>
      <c r="C45" s="34" t="s">
        <v>87</v>
      </c>
      <c r="D45" s="143">
        <f>8*4</f>
        <v>32</v>
      </c>
      <c r="E45" s="144"/>
      <c r="F45" s="144"/>
      <c r="G45" s="144"/>
      <c r="H45" s="144"/>
      <c r="I45" s="144"/>
      <c r="J45" s="144"/>
      <c r="K45" s="144"/>
      <c r="L45" s="144">
        <f>6*4</f>
        <v>24</v>
      </c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>
        <f>5*12</f>
        <v>60</v>
      </c>
      <c r="Y45" s="142"/>
      <c r="Z45" s="144"/>
      <c r="AA45" s="142"/>
      <c r="AB45" s="144"/>
      <c r="AC45" s="144"/>
      <c r="AD45" s="144"/>
      <c r="AE45" s="144">
        <f>1*6</f>
        <v>6</v>
      </c>
      <c r="AF45" s="144"/>
      <c r="AG45" s="144">
        <f>28</f>
        <v>28</v>
      </c>
      <c r="AH45" s="183"/>
      <c r="AI45" s="368">
        <f t="shared" si="0"/>
        <v>150</v>
      </c>
      <c r="AJ45" s="207">
        <v>104</v>
      </c>
      <c r="AK45" s="211">
        <f t="shared" si="1"/>
        <v>3.25</v>
      </c>
      <c r="AL45" s="110" t="s">
        <v>216</v>
      </c>
    </row>
    <row r="46" spans="1:38" ht="14.25" customHeight="1" x14ac:dyDescent="0.2">
      <c r="A46" s="181">
        <v>34</v>
      </c>
      <c r="B46" s="231" t="s">
        <v>244</v>
      </c>
      <c r="C46" s="34" t="s">
        <v>88</v>
      </c>
      <c r="D46" s="143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2"/>
      <c r="Z46" s="144"/>
      <c r="AA46" s="142"/>
      <c r="AB46" s="144"/>
      <c r="AC46" s="430" t="s">
        <v>291</v>
      </c>
      <c r="AD46" s="428"/>
      <c r="AE46" s="428"/>
      <c r="AF46" s="428"/>
      <c r="AG46" s="428"/>
      <c r="AH46" s="428"/>
      <c r="AI46" s="368">
        <f t="shared" si="0"/>
        <v>0</v>
      </c>
      <c r="AJ46" s="207">
        <v>0</v>
      </c>
      <c r="AK46" s="211" t="e">
        <f t="shared" si="1"/>
        <v>#DIV/0!</v>
      </c>
      <c r="AL46" s="110" t="s">
        <v>216</v>
      </c>
    </row>
    <row r="47" spans="1:38" ht="14.25" customHeight="1" x14ac:dyDescent="0.2">
      <c r="A47" s="181">
        <v>35</v>
      </c>
      <c r="B47" s="231" t="s">
        <v>245</v>
      </c>
      <c r="C47" s="34" t="s">
        <v>89</v>
      </c>
      <c r="D47" s="143">
        <v>12</v>
      </c>
      <c r="E47" s="144"/>
      <c r="F47" s="144"/>
      <c r="G47" s="144">
        <v>32</v>
      </c>
      <c r="H47" s="144"/>
      <c r="I47" s="144"/>
      <c r="J47" s="144"/>
      <c r="K47" s="144"/>
      <c r="L47" s="144">
        <f>4*4</f>
        <v>16</v>
      </c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>
        <f>5*12</f>
        <v>60</v>
      </c>
      <c r="Y47" s="142"/>
      <c r="Z47" s="144"/>
      <c r="AA47" s="144"/>
      <c r="AB47" s="144"/>
      <c r="AC47" s="144"/>
      <c r="AD47" s="144"/>
      <c r="AE47" s="144"/>
      <c r="AF47" s="142"/>
      <c r="AG47" s="142">
        <f>30</f>
        <v>30</v>
      </c>
      <c r="AH47" s="184"/>
      <c r="AI47" s="368">
        <f t="shared" si="0"/>
        <v>150</v>
      </c>
      <c r="AJ47" s="207">
        <v>13</v>
      </c>
      <c r="AK47" s="211">
        <f t="shared" si="1"/>
        <v>1.0833333333333333</v>
      </c>
      <c r="AL47" s="110" t="s">
        <v>216</v>
      </c>
    </row>
    <row r="48" spans="1:38" ht="14.25" customHeight="1" x14ac:dyDescent="0.2">
      <c r="A48" s="174">
        <v>36</v>
      </c>
      <c r="B48" s="319" t="s">
        <v>246</v>
      </c>
      <c r="C48" s="34" t="s">
        <v>388</v>
      </c>
      <c r="D48" s="143">
        <f>4*4</f>
        <v>16</v>
      </c>
      <c r="E48" s="144"/>
      <c r="F48" s="144"/>
      <c r="G48" s="144">
        <f>4*4</f>
        <v>16</v>
      </c>
      <c r="H48" s="144"/>
      <c r="I48" s="144"/>
      <c r="J48" s="144"/>
      <c r="K48" s="144"/>
      <c r="L48" s="144">
        <f>1*4</f>
        <v>4</v>
      </c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>
        <f>3*12</f>
        <v>36</v>
      </c>
      <c r="X48" s="144">
        <f>5*12</f>
        <v>60</v>
      </c>
      <c r="Y48" s="142"/>
      <c r="Z48" s="142"/>
      <c r="AA48" s="142"/>
      <c r="AB48" s="142"/>
      <c r="AC48" s="142"/>
      <c r="AD48" s="142"/>
      <c r="AE48" s="142"/>
      <c r="AF48" s="142"/>
      <c r="AG48" s="142">
        <f>18</f>
        <v>18</v>
      </c>
      <c r="AH48" s="184"/>
      <c r="AI48" s="368">
        <f t="shared" si="0"/>
        <v>150</v>
      </c>
      <c r="AJ48" s="207">
        <v>123</v>
      </c>
      <c r="AK48" s="211">
        <f t="shared" si="1"/>
        <v>7.6875</v>
      </c>
      <c r="AL48" s="110" t="s">
        <v>216</v>
      </c>
    </row>
    <row r="49" spans="1:38" ht="14.25" customHeight="1" x14ac:dyDescent="0.2">
      <c r="A49" s="181">
        <v>37</v>
      </c>
      <c r="B49" s="231" t="s">
        <v>257</v>
      </c>
      <c r="C49" s="34" t="s">
        <v>91</v>
      </c>
      <c r="D49" s="143">
        <f>25*4</f>
        <v>100</v>
      </c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2"/>
      <c r="Z49" s="144"/>
      <c r="AA49" s="142"/>
      <c r="AB49" s="144"/>
      <c r="AC49" s="144"/>
      <c r="AD49" s="144"/>
      <c r="AE49" s="144"/>
      <c r="AF49" s="144"/>
      <c r="AG49" s="144">
        <f>50</f>
        <v>50</v>
      </c>
      <c r="AH49" s="183"/>
      <c r="AI49" s="368">
        <f t="shared" si="0"/>
        <v>150</v>
      </c>
      <c r="AJ49" s="207">
        <v>88</v>
      </c>
      <c r="AK49" s="211">
        <f t="shared" si="1"/>
        <v>0.88</v>
      </c>
      <c r="AL49" s="110" t="s">
        <v>216</v>
      </c>
    </row>
    <row r="50" spans="1:38" ht="14.25" customHeight="1" x14ac:dyDescent="0.2">
      <c r="A50" s="181">
        <v>38</v>
      </c>
      <c r="B50" s="319" t="s">
        <v>372</v>
      </c>
      <c r="C50" s="34" t="s">
        <v>92</v>
      </c>
      <c r="D50" s="143">
        <f>6*4</f>
        <v>24</v>
      </c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>
        <f>3*6</f>
        <v>18</v>
      </c>
      <c r="T50" s="144"/>
      <c r="U50" s="144"/>
      <c r="V50" s="144"/>
      <c r="W50" s="144">
        <f>4*12</f>
        <v>48</v>
      </c>
      <c r="X50" s="144">
        <f>4*12</f>
        <v>48</v>
      </c>
      <c r="Y50" s="142"/>
      <c r="Z50" s="144"/>
      <c r="AA50" s="142"/>
      <c r="AB50" s="144"/>
      <c r="AC50" s="142"/>
      <c r="AD50" s="142"/>
      <c r="AE50" s="142"/>
      <c r="AF50" s="142"/>
      <c r="AG50" s="142">
        <f>12</f>
        <v>12</v>
      </c>
      <c r="AH50" s="184"/>
      <c r="AI50" s="368">
        <f t="shared" si="0"/>
        <v>150</v>
      </c>
      <c r="AJ50" s="207">
        <v>74</v>
      </c>
      <c r="AK50" s="211">
        <f t="shared" si="1"/>
        <v>3.0833333333333335</v>
      </c>
      <c r="AL50" s="110" t="s">
        <v>216</v>
      </c>
    </row>
    <row r="51" spans="1:38" ht="14.25" customHeight="1" x14ac:dyDescent="0.2">
      <c r="A51" s="174">
        <v>39</v>
      </c>
      <c r="B51" s="231" t="s">
        <v>372</v>
      </c>
      <c r="C51" s="34" t="s">
        <v>190</v>
      </c>
      <c r="D51" s="143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>
        <f>7*6</f>
        <v>42</v>
      </c>
      <c r="T51" s="144"/>
      <c r="U51" s="144">
        <f>2*6</f>
        <v>12</v>
      </c>
      <c r="V51" s="144"/>
      <c r="W51" s="144">
        <f>4*12</f>
        <v>48</v>
      </c>
      <c r="X51" s="144">
        <f>4*12</f>
        <v>48</v>
      </c>
      <c r="Y51" s="142"/>
      <c r="Z51" s="144"/>
      <c r="AA51" s="142"/>
      <c r="AB51" s="144"/>
      <c r="AC51" s="142"/>
      <c r="AD51" s="142"/>
      <c r="AE51" s="142"/>
      <c r="AF51" s="144"/>
      <c r="AG51" s="144"/>
      <c r="AH51" s="183"/>
      <c r="AI51" s="368">
        <f t="shared" si="0"/>
        <v>150</v>
      </c>
      <c r="AJ51" s="207"/>
      <c r="AK51" s="211" t="e">
        <f t="shared" si="1"/>
        <v>#DIV/0!</v>
      </c>
      <c r="AL51" s="110" t="s">
        <v>216</v>
      </c>
    </row>
    <row r="52" spans="1:38" ht="14.25" customHeight="1" x14ac:dyDescent="0.2">
      <c r="A52" s="181">
        <v>40</v>
      </c>
      <c r="B52" s="231" t="s">
        <v>248</v>
      </c>
      <c r="C52" s="34" t="s">
        <v>176</v>
      </c>
      <c r="D52" s="143">
        <f>1*4</f>
        <v>4</v>
      </c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>
        <f>7*6</f>
        <v>42</v>
      </c>
      <c r="S52" s="144"/>
      <c r="T52" s="144">
        <f>1*6</f>
        <v>6</v>
      </c>
      <c r="U52" s="144"/>
      <c r="V52" s="144"/>
      <c r="W52" s="144"/>
      <c r="X52" s="144">
        <f>8*12</f>
        <v>96</v>
      </c>
      <c r="Y52" s="142"/>
      <c r="Z52" s="144"/>
      <c r="AA52" s="142"/>
      <c r="AB52" s="144"/>
      <c r="AC52" s="142"/>
      <c r="AD52" s="142"/>
      <c r="AE52" s="142"/>
      <c r="AF52" s="142"/>
      <c r="AG52" s="142">
        <f>2</f>
        <v>2</v>
      </c>
      <c r="AH52" s="184"/>
      <c r="AI52" s="368">
        <f t="shared" si="0"/>
        <v>150</v>
      </c>
      <c r="AJ52" s="207">
        <v>80</v>
      </c>
      <c r="AK52" s="211">
        <f t="shared" si="1"/>
        <v>20</v>
      </c>
      <c r="AL52" s="110" t="s">
        <v>216</v>
      </c>
    </row>
    <row r="53" spans="1:38" ht="14.25" customHeight="1" x14ac:dyDescent="0.2">
      <c r="A53" s="181">
        <v>41</v>
      </c>
      <c r="B53" s="231" t="s">
        <v>248</v>
      </c>
      <c r="C53" s="34" t="s">
        <v>93</v>
      </c>
      <c r="D53" s="143">
        <f>1*4</f>
        <v>4</v>
      </c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>
        <f>6*6</f>
        <v>36</v>
      </c>
      <c r="S53" s="144"/>
      <c r="T53" s="144">
        <f>2*6</f>
        <v>12</v>
      </c>
      <c r="U53" s="144"/>
      <c r="V53" s="144"/>
      <c r="W53" s="144"/>
      <c r="X53" s="144">
        <f>8*12</f>
        <v>96</v>
      </c>
      <c r="Y53" s="142"/>
      <c r="Z53" s="144"/>
      <c r="AA53" s="142"/>
      <c r="AB53" s="144"/>
      <c r="AC53" s="142"/>
      <c r="AD53" s="142"/>
      <c r="AE53" s="142"/>
      <c r="AF53" s="142"/>
      <c r="AG53" s="142">
        <f>2</f>
        <v>2</v>
      </c>
      <c r="AH53" s="184"/>
      <c r="AI53" s="368">
        <f t="shared" si="0"/>
        <v>150</v>
      </c>
      <c r="AJ53" s="207">
        <v>90</v>
      </c>
      <c r="AK53" s="211">
        <f t="shared" si="1"/>
        <v>22.5</v>
      </c>
      <c r="AL53" s="110" t="s">
        <v>216</v>
      </c>
    </row>
    <row r="54" spans="1:38" ht="14.25" customHeight="1" x14ac:dyDescent="0.2">
      <c r="A54" s="174">
        <v>42</v>
      </c>
      <c r="B54" s="319" t="s">
        <v>249</v>
      </c>
      <c r="C54" s="34" t="s">
        <v>94</v>
      </c>
      <c r="D54" s="143">
        <v>60</v>
      </c>
      <c r="E54" s="144"/>
      <c r="F54" s="144"/>
      <c r="G54" s="144">
        <v>24</v>
      </c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>
        <f>4*6</f>
        <v>24</v>
      </c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>
        <f>42</f>
        <v>42</v>
      </c>
      <c r="AH54" s="183"/>
      <c r="AI54" s="368">
        <f t="shared" si="0"/>
        <v>150</v>
      </c>
      <c r="AJ54" s="207">
        <v>242</v>
      </c>
      <c r="AK54" s="211">
        <f t="shared" si="1"/>
        <v>4.0333333333333332</v>
      </c>
      <c r="AL54" s="110" t="s">
        <v>216</v>
      </c>
    </row>
    <row r="55" spans="1:38" ht="14.25" customHeight="1" x14ac:dyDescent="0.2">
      <c r="A55" s="181">
        <v>43</v>
      </c>
      <c r="B55" s="231" t="s">
        <v>258</v>
      </c>
      <c r="C55" s="34" t="s">
        <v>95</v>
      </c>
      <c r="D55" s="143">
        <f>9*4</f>
        <v>36</v>
      </c>
      <c r="E55" s="144"/>
      <c r="F55" s="144"/>
      <c r="G55" s="144"/>
      <c r="H55" s="144"/>
      <c r="I55" s="144"/>
      <c r="J55" s="144"/>
      <c r="K55" s="144"/>
      <c r="L55" s="144">
        <f>5*4</f>
        <v>20</v>
      </c>
      <c r="M55" s="144"/>
      <c r="N55" s="144"/>
      <c r="O55" s="144"/>
      <c r="P55" s="144"/>
      <c r="Q55" s="144"/>
      <c r="R55" s="144"/>
      <c r="S55" s="144">
        <f>7*6</f>
        <v>42</v>
      </c>
      <c r="T55" s="144">
        <f>4*6</f>
        <v>24</v>
      </c>
      <c r="U55" s="144"/>
      <c r="V55" s="144"/>
      <c r="W55" s="144"/>
      <c r="X55" s="144"/>
      <c r="Y55" s="142"/>
      <c r="Z55" s="144"/>
      <c r="AA55" s="142"/>
      <c r="AB55" s="142"/>
      <c r="AC55" s="142"/>
      <c r="AD55" s="142"/>
      <c r="AE55" s="142"/>
      <c r="AF55" s="142"/>
      <c r="AG55" s="142">
        <f>28</f>
        <v>28</v>
      </c>
      <c r="AH55" s="184"/>
      <c r="AI55" s="368">
        <f t="shared" si="0"/>
        <v>150</v>
      </c>
      <c r="AJ55" s="207">
        <v>154</v>
      </c>
      <c r="AK55" s="211">
        <f t="shared" si="1"/>
        <v>4.2777777777777777</v>
      </c>
      <c r="AL55" s="110" t="s">
        <v>216</v>
      </c>
    </row>
    <row r="56" spans="1:38" ht="14.25" customHeight="1" x14ac:dyDescent="0.2">
      <c r="A56" s="181">
        <v>44</v>
      </c>
      <c r="B56" s="319" t="s">
        <v>258</v>
      </c>
      <c r="C56" s="34" t="s">
        <v>96</v>
      </c>
      <c r="D56" s="143">
        <f>10*4</f>
        <v>40</v>
      </c>
      <c r="E56" s="144"/>
      <c r="F56" s="144"/>
      <c r="G56" s="144"/>
      <c r="H56" s="144"/>
      <c r="I56" s="144"/>
      <c r="J56" s="144"/>
      <c r="K56" s="144"/>
      <c r="L56" s="144">
        <f>6*4</f>
        <v>24</v>
      </c>
      <c r="M56" s="144"/>
      <c r="N56" s="144"/>
      <c r="O56" s="144"/>
      <c r="P56" s="144"/>
      <c r="Q56" s="144"/>
      <c r="R56" s="144"/>
      <c r="S56" s="144">
        <f>5*6</f>
        <v>30</v>
      </c>
      <c r="T56" s="144">
        <f>4*6</f>
        <v>24</v>
      </c>
      <c r="U56" s="144"/>
      <c r="V56" s="144"/>
      <c r="W56" s="144"/>
      <c r="X56" s="144"/>
      <c r="Y56" s="142"/>
      <c r="Z56" s="144"/>
      <c r="AA56" s="142"/>
      <c r="AB56" s="142"/>
      <c r="AC56" s="142"/>
      <c r="AD56" s="142"/>
      <c r="AE56" s="142"/>
      <c r="AF56" s="142"/>
      <c r="AG56" s="142">
        <f>32</f>
        <v>32</v>
      </c>
      <c r="AH56" s="184"/>
      <c r="AI56" s="368">
        <f t="shared" si="0"/>
        <v>150</v>
      </c>
      <c r="AJ56" s="207">
        <v>156</v>
      </c>
      <c r="AK56" s="211">
        <f t="shared" si="1"/>
        <v>3.9</v>
      </c>
      <c r="AL56" s="110" t="s">
        <v>216</v>
      </c>
    </row>
    <row r="57" spans="1:38" ht="14.25" customHeight="1" x14ac:dyDescent="0.2">
      <c r="A57" s="174">
        <v>45</v>
      </c>
      <c r="B57" s="231" t="s">
        <v>295</v>
      </c>
      <c r="C57" s="34" t="s">
        <v>97</v>
      </c>
      <c r="D57" s="143">
        <f>12*4</f>
        <v>48</v>
      </c>
      <c r="E57" s="144"/>
      <c r="F57" s="144"/>
      <c r="G57" s="144"/>
      <c r="H57" s="144"/>
      <c r="I57" s="144"/>
      <c r="J57" s="144"/>
      <c r="K57" s="144"/>
      <c r="L57" s="144">
        <f>5*4</f>
        <v>20</v>
      </c>
      <c r="M57" s="144"/>
      <c r="N57" s="144"/>
      <c r="O57" s="144"/>
      <c r="P57" s="144"/>
      <c r="Q57" s="144"/>
      <c r="R57" s="144"/>
      <c r="S57" s="144"/>
      <c r="T57" s="144">
        <f>8*6</f>
        <v>48</v>
      </c>
      <c r="U57" s="144"/>
      <c r="V57" s="144"/>
      <c r="W57" s="144"/>
      <c r="X57" s="144"/>
      <c r="Y57" s="142"/>
      <c r="Z57" s="144"/>
      <c r="AA57" s="144"/>
      <c r="AB57" s="144"/>
      <c r="AC57" s="144"/>
      <c r="AD57" s="144"/>
      <c r="AE57" s="144"/>
      <c r="AF57" s="144"/>
      <c r="AG57" s="144">
        <f>34</f>
        <v>34</v>
      </c>
      <c r="AH57" s="183"/>
      <c r="AI57" s="368">
        <f t="shared" si="0"/>
        <v>150</v>
      </c>
      <c r="AJ57" s="207">
        <v>219</v>
      </c>
      <c r="AK57" s="211">
        <f t="shared" si="1"/>
        <v>4.5625</v>
      </c>
      <c r="AL57" s="110" t="s">
        <v>216</v>
      </c>
    </row>
    <row r="58" spans="1:38" ht="14.25" customHeight="1" x14ac:dyDescent="0.2">
      <c r="A58" s="181">
        <v>46</v>
      </c>
      <c r="B58" s="231" t="s">
        <v>240</v>
      </c>
      <c r="C58" s="34" t="s">
        <v>177</v>
      </c>
      <c r="D58" s="143">
        <f>5*4</f>
        <v>20</v>
      </c>
      <c r="E58" s="144"/>
      <c r="F58" s="144"/>
      <c r="G58" s="144">
        <f>4*4</f>
        <v>16</v>
      </c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>
        <f>8*12</f>
        <v>96</v>
      </c>
      <c r="Y58" s="142"/>
      <c r="Z58" s="144"/>
      <c r="AA58" s="142"/>
      <c r="AB58" s="144"/>
      <c r="AC58" s="144"/>
      <c r="AD58" s="144"/>
      <c r="AE58" s="144"/>
      <c r="AF58" s="144"/>
      <c r="AG58" s="144">
        <f>18</f>
        <v>18</v>
      </c>
      <c r="AH58" s="184"/>
      <c r="AI58" s="368">
        <f t="shared" si="0"/>
        <v>150</v>
      </c>
      <c r="AJ58" s="207">
        <v>39</v>
      </c>
      <c r="AK58" s="211">
        <f t="shared" si="1"/>
        <v>1.95</v>
      </c>
      <c r="AL58" s="110" t="s">
        <v>216</v>
      </c>
    </row>
    <row r="59" spans="1:38" ht="14.25" customHeight="1" x14ac:dyDescent="0.2">
      <c r="A59" s="181">
        <v>47</v>
      </c>
      <c r="B59" s="231" t="s">
        <v>240</v>
      </c>
      <c r="C59" s="34" t="s">
        <v>186</v>
      </c>
      <c r="D59" s="143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>
        <f>7*2</f>
        <v>14</v>
      </c>
      <c r="S59" s="144">
        <f>7*4</f>
        <v>28</v>
      </c>
      <c r="T59" s="144"/>
      <c r="U59" s="144">
        <f>2*6</f>
        <v>12</v>
      </c>
      <c r="V59" s="144"/>
      <c r="W59" s="144"/>
      <c r="X59" s="144">
        <f>8*12</f>
        <v>96</v>
      </c>
      <c r="Y59" s="142"/>
      <c r="Z59" s="144"/>
      <c r="AA59" s="142"/>
      <c r="AB59" s="144"/>
      <c r="AC59" s="142"/>
      <c r="AD59" s="142"/>
      <c r="AE59" s="142"/>
      <c r="AF59" s="142"/>
      <c r="AG59" s="142"/>
      <c r="AH59" s="184"/>
      <c r="AI59" s="368">
        <f t="shared" si="0"/>
        <v>150</v>
      </c>
      <c r="AJ59" s="207">
        <v>0</v>
      </c>
      <c r="AK59" s="211" t="e">
        <f t="shared" si="1"/>
        <v>#DIV/0!</v>
      </c>
      <c r="AL59" s="110" t="s">
        <v>216</v>
      </c>
    </row>
    <row r="60" spans="1:38" ht="14.25" customHeight="1" x14ac:dyDescent="0.2">
      <c r="A60" s="174">
        <v>48</v>
      </c>
      <c r="B60" s="319" t="s">
        <v>372</v>
      </c>
      <c r="C60" s="34" t="s">
        <v>152</v>
      </c>
      <c r="D60" s="143">
        <f>5*4</f>
        <v>20</v>
      </c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>
        <f>4*6</f>
        <v>24</v>
      </c>
      <c r="T60" s="144"/>
      <c r="U60" s="144"/>
      <c r="V60" s="144"/>
      <c r="W60" s="144">
        <f>4*12</f>
        <v>48</v>
      </c>
      <c r="X60" s="144">
        <f>4*12</f>
        <v>48</v>
      </c>
      <c r="Y60" s="142"/>
      <c r="Z60" s="144"/>
      <c r="AA60" s="142"/>
      <c r="AB60" s="144"/>
      <c r="AC60" s="144"/>
      <c r="AD60" s="144"/>
      <c r="AE60" s="144"/>
      <c r="AF60" s="144"/>
      <c r="AG60" s="144">
        <f>10</f>
        <v>10</v>
      </c>
      <c r="AH60" s="183"/>
      <c r="AI60" s="368">
        <f t="shared" si="0"/>
        <v>150</v>
      </c>
      <c r="AJ60" s="207">
        <v>39</v>
      </c>
      <c r="AK60" s="211">
        <f t="shared" si="1"/>
        <v>1.95</v>
      </c>
      <c r="AL60" s="110" t="s">
        <v>216</v>
      </c>
    </row>
    <row r="61" spans="1:38" ht="14.25" customHeight="1" x14ac:dyDescent="0.2">
      <c r="A61" s="181">
        <v>49</v>
      </c>
      <c r="B61" s="231" t="s">
        <v>250</v>
      </c>
      <c r="C61" s="34" t="s">
        <v>98</v>
      </c>
      <c r="D61" s="143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>
        <f>9*6</f>
        <v>54</v>
      </c>
      <c r="V61" s="144"/>
      <c r="W61" s="144">
        <f>2*12</f>
        <v>24</v>
      </c>
      <c r="X61" s="144">
        <f>6*12</f>
        <v>72</v>
      </c>
      <c r="Y61" s="142"/>
      <c r="Z61" s="144"/>
      <c r="AA61" s="142"/>
      <c r="AB61" s="144"/>
      <c r="AC61" s="144"/>
      <c r="AD61" s="144"/>
      <c r="AE61" s="144"/>
      <c r="AF61" s="144"/>
      <c r="AG61" s="144"/>
      <c r="AH61" s="183"/>
      <c r="AI61" s="368">
        <f t="shared" si="0"/>
        <v>150</v>
      </c>
      <c r="AJ61" s="207">
        <v>108</v>
      </c>
      <c r="AK61" s="211" t="e">
        <f t="shared" si="1"/>
        <v>#DIV/0!</v>
      </c>
      <c r="AL61" s="110" t="s">
        <v>216</v>
      </c>
    </row>
    <row r="62" spans="1:38" ht="14.25" customHeight="1" x14ac:dyDescent="0.2">
      <c r="A62" s="181">
        <v>50</v>
      </c>
      <c r="B62" s="319" t="s">
        <v>250</v>
      </c>
      <c r="C62" s="34" t="s">
        <v>99</v>
      </c>
      <c r="D62" s="143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>
        <f>9*6</f>
        <v>54</v>
      </c>
      <c r="V62" s="144"/>
      <c r="W62" s="144"/>
      <c r="X62" s="144">
        <f>8*12</f>
        <v>96</v>
      </c>
      <c r="Y62" s="142"/>
      <c r="Z62" s="144"/>
      <c r="AA62" s="142"/>
      <c r="AB62" s="144"/>
      <c r="AC62" s="144"/>
      <c r="AD62" s="144"/>
      <c r="AE62" s="144"/>
      <c r="AF62" s="144"/>
      <c r="AG62" s="144"/>
      <c r="AH62" s="183"/>
      <c r="AI62" s="368">
        <f t="shared" si="0"/>
        <v>150</v>
      </c>
      <c r="AJ62" s="207">
        <v>223</v>
      </c>
      <c r="AK62" s="211" t="e">
        <f t="shared" si="1"/>
        <v>#DIV/0!</v>
      </c>
      <c r="AL62" s="110" t="s">
        <v>216</v>
      </c>
    </row>
    <row r="63" spans="1:38" ht="14.25" customHeight="1" x14ac:dyDescent="0.2">
      <c r="A63" s="174">
        <v>51</v>
      </c>
      <c r="B63" s="231" t="s">
        <v>250</v>
      </c>
      <c r="C63" s="34" t="s">
        <v>231</v>
      </c>
      <c r="D63" s="143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>
        <f>11*6</f>
        <v>66</v>
      </c>
      <c r="V63" s="144"/>
      <c r="W63" s="144">
        <f>5*12</f>
        <v>60</v>
      </c>
      <c r="X63" s="144">
        <f>2*12</f>
        <v>24</v>
      </c>
      <c r="Y63" s="142"/>
      <c r="Z63" s="144"/>
      <c r="AA63" s="142"/>
      <c r="AB63" s="144"/>
      <c r="AC63" s="144"/>
      <c r="AD63" s="144"/>
      <c r="AE63" s="144"/>
      <c r="AF63" s="144"/>
      <c r="AG63" s="144"/>
      <c r="AH63" s="183"/>
      <c r="AI63" s="368">
        <f t="shared" si="0"/>
        <v>150</v>
      </c>
      <c r="AJ63" s="207">
        <v>216</v>
      </c>
      <c r="AK63" s="211" t="e">
        <f t="shared" si="1"/>
        <v>#DIV/0!</v>
      </c>
      <c r="AL63" s="110" t="s">
        <v>216</v>
      </c>
    </row>
    <row r="64" spans="1:38" ht="14.25" customHeight="1" x14ac:dyDescent="0.2">
      <c r="A64" s="181">
        <v>52</v>
      </c>
      <c r="B64" s="231" t="s">
        <v>372</v>
      </c>
      <c r="C64" s="34" t="s">
        <v>153</v>
      </c>
      <c r="D64" s="143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>
        <f>5*6</f>
        <v>30</v>
      </c>
      <c r="T64" s="144"/>
      <c r="U64" s="144">
        <f>4*6</f>
        <v>24</v>
      </c>
      <c r="V64" s="144"/>
      <c r="W64" s="144">
        <f>4*12</f>
        <v>48</v>
      </c>
      <c r="X64" s="144">
        <f>4*12</f>
        <v>48</v>
      </c>
      <c r="Y64" s="142"/>
      <c r="Z64" s="144"/>
      <c r="AA64" s="142"/>
      <c r="AB64" s="144"/>
      <c r="AC64" s="142"/>
      <c r="AD64" s="142"/>
      <c r="AE64" s="142"/>
      <c r="AF64" s="142"/>
      <c r="AG64" s="142"/>
      <c r="AH64" s="184"/>
      <c r="AI64" s="368">
        <f t="shared" si="0"/>
        <v>150</v>
      </c>
      <c r="AJ64" s="207">
        <v>0</v>
      </c>
      <c r="AK64" s="211" t="e">
        <f t="shared" si="1"/>
        <v>#DIV/0!</v>
      </c>
      <c r="AL64" s="110" t="s">
        <v>216</v>
      </c>
    </row>
    <row r="65" spans="1:38" ht="14.25" customHeight="1" x14ac:dyDescent="0.2">
      <c r="A65" s="181">
        <v>53</v>
      </c>
      <c r="B65" s="231" t="s">
        <v>256</v>
      </c>
      <c r="C65" s="34" t="s">
        <v>185</v>
      </c>
      <c r="D65" s="143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>
        <f>1*6</f>
        <v>6</v>
      </c>
      <c r="T65" s="144"/>
      <c r="U65" s="144"/>
      <c r="V65" s="144"/>
      <c r="W65" s="144">
        <f>7*12</f>
        <v>84</v>
      </c>
      <c r="X65" s="144">
        <f>5*12</f>
        <v>60</v>
      </c>
      <c r="Y65" s="142"/>
      <c r="Z65" s="144"/>
      <c r="AA65" s="142"/>
      <c r="AB65" s="144"/>
      <c r="AC65" s="144"/>
      <c r="AD65" s="144"/>
      <c r="AE65" s="144"/>
      <c r="AF65" s="144"/>
      <c r="AG65" s="144"/>
      <c r="AH65" s="183"/>
      <c r="AI65" s="368">
        <f t="shared" si="0"/>
        <v>150</v>
      </c>
      <c r="AJ65" s="207"/>
      <c r="AK65" s="211" t="e">
        <f t="shared" si="1"/>
        <v>#DIV/0!</v>
      </c>
      <c r="AL65" s="110" t="s">
        <v>216</v>
      </c>
    </row>
    <row r="66" spans="1:38" ht="14.25" customHeight="1" x14ac:dyDescent="0.2">
      <c r="A66" s="174">
        <v>54</v>
      </c>
      <c r="B66" s="319" t="s">
        <v>241</v>
      </c>
      <c r="C66" s="34" t="s">
        <v>187</v>
      </c>
      <c r="D66" s="143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2"/>
      <c r="Z66" s="144"/>
      <c r="AA66" s="142"/>
      <c r="AB66" s="144"/>
      <c r="AC66" s="430" t="s">
        <v>300</v>
      </c>
      <c r="AD66" s="428"/>
      <c r="AE66" s="428"/>
      <c r="AF66" s="428"/>
      <c r="AG66" s="428"/>
      <c r="AH66" s="428"/>
      <c r="AI66" s="368">
        <f t="shared" si="0"/>
        <v>0</v>
      </c>
      <c r="AJ66" s="207"/>
      <c r="AK66" s="211" t="e">
        <f t="shared" si="1"/>
        <v>#DIV/0!</v>
      </c>
      <c r="AL66" s="110" t="s">
        <v>216</v>
      </c>
    </row>
    <row r="67" spans="1:38" ht="14.25" customHeight="1" x14ac:dyDescent="0.2">
      <c r="A67" s="181">
        <v>55</v>
      </c>
      <c r="B67" s="231" t="s">
        <v>398</v>
      </c>
      <c r="C67" s="34" t="s">
        <v>154</v>
      </c>
      <c r="D67" s="143"/>
      <c r="E67" s="144"/>
      <c r="F67" s="144"/>
      <c r="G67" s="144">
        <v>100</v>
      </c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2"/>
      <c r="Z67" s="144"/>
      <c r="AA67" s="142"/>
      <c r="AB67" s="144"/>
      <c r="AC67" s="144"/>
      <c r="AD67" s="144"/>
      <c r="AE67" s="144"/>
      <c r="AF67" s="144"/>
      <c r="AG67" s="144">
        <f>50</f>
        <v>50</v>
      </c>
      <c r="AH67" s="183"/>
      <c r="AI67" s="368">
        <f t="shared" si="0"/>
        <v>150</v>
      </c>
      <c r="AJ67" s="207">
        <v>83</v>
      </c>
      <c r="AK67" s="211" t="e">
        <f t="shared" si="1"/>
        <v>#DIV/0!</v>
      </c>
      <c r="AL67" s="110" t="s">
        <v>216</v>
      </c>
    </row>
    <row r="68" spans="1:38" ht="14.25" customHeight="1" x14ac:dyDescent="0.2">
      <c r="A68" s="181">
        <v>56</v>
      </c>
      <c r="B68" s="319" t="s">
        <v>421</v>
      </c>
      <c r="C68" s="34" t="s">
        <v>178</v>
      </c>
      <c r="D68" s="143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>
        <f>9*6</f>
        <v>54</v>
      </c>
      <c r="V68" s="144"/>
      <c r="W68" s="144">
        <f>4*12</f>
        <v>48</v>
      </c>
      <c r="X68" s="144">
        <f>4*12</f>
        <v>48</v>
      </c>
      <c r="Y68" s="144"/>
      <c r="Z68" s="144"/>
      <c r="AA68" s="144"/>
      <c r="AB68" s="144"/>
      <c r="AC68" s="144"/>
      <c r="AD68" s="144"/>
      <c r="AE68" s="144"/>
      <c r="AF68" s="144"/>
      <c r="AG68" s="144"/>
      <c r="AH68" s="183"/>
      <c r="AI68" s="368">
        <f t="shared" si="0"/>
        <v>150</v>
      </c>
      <c r="AJ68" s="207">
        <v>0</v>
      </c>
      <c r="AK68" s="211" t="e">
        <f t="shared" si="1"/>
        <v>#DIV/0!</v>
      </c>
      <c r="AL68" s="110" t="s">
        <v>216</v>
      </c>
    </row>
    <row r="69" spans="1:38" ht="14.25" customHeight="1" x14ac:dyDescent="0.2">
      <c r="A69" s="174">
        <v>57</v>
      </c>
      <c r="B69" s="231" t="s">
        <v>373</v>
      </c>
      <c r="C69" s="34" t="s">
        <v>188</v>
      </c>
      <c r="D69" s="143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430" t="s">
        <v>302</v>
      </c>
      <c r="AD69" s="428"/>
      <c r="AE69" s="428"/>
      <c r="AF69" s="428"/>
      <c r="AG69" s="428"/>
      <c r="AH69" s="428"/>
      <c r="AI69" s="368">
        <f t="shared" si="0"/>
        <v>0</v>
      </c>
      <c r="AJ69" s="207"/>
      <c r="AK69" s="211" t="e">
        <f t="shared" si="1"/>
        <v>#DIV/0!</v>
      </c>
      <c r="AL69" s="110" t="s">
        <v>216</v>
      </c>
    </row>
    <row r="70" spans="1:38" ht="14.25" customHeight="1" x14ac:dyDescent="0.2">
      <c r="A70" s="181">
        <v>58</v>
      </c>
      <c r="B70" s="231" t="s">
        <v>465</v>
      </c>
      <c r="C70" s="34" t="s">
        <v>230</v>
      </c>
      <c r="D70" s="143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>
        <f>13*6</f>
        <v>78</v>
      </c>
      <c r="T70" s="144"/>
      <c r="U70" s="144"/>
      <c r="V70" s="144"/>
      <c r="W70" s="144"/>
      <c r="X70" s="144">
        <f>6*12</f>
        <v>72</v>
      </c>
      <c r="Y70" s="144"/>
      <c r="Z70" s="144"/>
      <c r="AA70" s="144"/>
      <c r="AB70" s="144"/>
      <c r="AC70" s="144"/>
      <c r="AD70" s="144"/>
      <c r="AE70" s="144"/>
      <c r="AF70" s="144"/>
      <c r="AG70" s="144"/>
      <c r="AH70" s="183"/>
      <c r="AI70" s="368">
        <f t="shared" si="0"/>
        <v>150</v>
      </c>
      <c r="AJ70" s="207"/>
      <c r="AK70" s="211" t="e">
        <f t="shared" si="1"/>
        <v>#DIV/0!</v>
      </c>
      <c r="AL70" s="110" t="s">
        <v>216</v>
      </c>
    </row>
    <row r="71" spans="1:38" ht="14.25" customHeight="1" x14ac:dyDescent="0.2">
      <c r="A71" s="181">
        <v>59</v>
      </c>
      <c r="B71" s="231" t="s">
        <v>241</v>
      </c>
      <c r="C71" s="34" t="s">
        <v>234</v>
      </c>
      <c r="D71" s="143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430" t="s">
        <v>300</v>
      </c>
      <c r="AD71" s="428"/>
      <c r="AE71" s="428"/>
      <c r="AF71" s="428"/>
      <c r="AG71" s="428"/>
      <c r="AH71" s="428"/>
      <c r="AI71" s="368">
        <f t="shared" si="0"/>
        <v>0</v>
      </c>
      <c r="AJ71" s="207"/>
      <c r="AK71" s="211" t="e">
        <f t="shared" si="1"/>
        <v>#DIV/0!</v>
      </c>
      <c r="AL71" s="110" t="s">
        <v>216</v>
      </c>
    </row>
    <row r="72" spans="1:38" ht="14.25" customHeight="1" x14ac:dyDescent="0.2">
      <c r="A72" s="174">
        <v>60</v>
      </c>
      <c r="B72" s="319" t="s">
        <v>241</v>
      </c>
      <c r="C72" s="34" t="s">
        <v>233</v>
      </c>
      <c r="D72" s="143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>
        <f>2*6</f>
        <v>12</v>
      </c>
      <c r="T72" s="144"/>
      <c r="U72" s="144">
        <f>15*6</f>
        <v>90</v>
      </c>
      <c r="V72" s="144"/>
      <c r="W72" s="144"/>
      <c r="X72" s="144">
        <f>4*12</f>
        <v>48</v>
      </c>
      <c r="Y72" s="144"/>
      <c r="Z72" s="144"/>
      <c r="AA72" s="144"/>
      <c r="AB72" s="144"/>
      <c r="AC72" s="144"/>
      <c r="AD72" s="144"/>
      <c r="AE72" s="144"/>
      <c r="AF72" s="144"/>
      <c r="AG72" s="144"/>
      <c r="AH72" s="183"/>
      <c r="AI72" s="368">
        <f t="shared" si="0"/>
        <v>150</v>
      </c>
      <c r="AJ72" s="207">
        <v>2</v>
      </c>
      <c r="AK72" s="211" t="e">
        <f t="shared" si="1"/>
        <v>#DIV/0!</v>
      </c>
      <c r="AL72" s="110" t="s">
        <v>216</v>
      </c>
    </row>
    <row r="73" spans="1:38" ht="14.25" customHeight="1" x14ac:dyDescent="0.2">
      <c r="A73" s="181">
        <v>61</v>
      </c>
      <c r="B73" s="231" t="s">
        <v>256</v>
      </c>
      <c r="C73" s="34" t="s">
        <v>229</v>
      </c>
      <c r="D73" s="143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>
        <f>11*6</f>
        <v>66</v>
      </c>
      <c r="T73" s="144"/>
      <c r="U73" s="144"/>
      <c r="V73" s="144"/>
      <c r="W73" s="144"/>
      <c r="X73" s="144">
        <f>7*12</f>
        <v>84</v>
      </c>
      <c r="Y73" s="144"/>
      <c r="Z73" s="144"/>
      <c r="AA73" s="144"/>
      <c r="AB73" s="144"/>
      <c r="AC73" s="144"/>
      <c r="AD73" s="144"/>
      <c r="AE73" s="144"/>
      <c r="AF73" s="144"/>
      <c r="AG73" s="144"/>
      <c r="AH73" s="183"/>
      <c r="AI73" s="368">
        <f t="shared" si="0"/>
        <v>150</v>
      </c>
      <c r="AJ73" s="207"/>
      <c r="AK73" s="211" t="e">
        <f t="shared" si="1"/>
        <v>#DIV/0!</v>
      </c>
      <c r="AL73" s="110" t="s">
        <v>216</v>
      </c>
    </row>
    <row r="74" spans="1:38" ht="14.25" customHeight="1" x14ac:dyDescent="0.2">
      <c r="A74" s="181">
        <v>62</v>
      </c>
      <c r="B74" s="319" t="s">
        <v>241</v>
      </c>
      <c r="C74" s="34" t="s">
        <v>228</v>
      </c>
      <c r="D74" s="143">
        <f>7*4</f>
        <v>28</v>
      </c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>
        <f>4*6</f>
        <v>24</v>
      </c>
      <c r="S74" s="144"/>
      <c r="T74" s="144">
        <f>4*6</f>
        <v>24</v>
      </c>
      <c r="U74" s="144"/>
      <c r="V74" s="144"/>
      <c r="W74" s="144"/>
      <c r="X74" s="144">
        <f t="shared" ref="X74:X79" si="2">5*12</f>
        <v>60</v>
      </c>
      <c r="Y74" s="144"/>
      <c r="Z74" s="144"/>
      <c r="AA74" s="144"/>
      <c r="AB74" s="144"/>
      <c r="AC74" s="144"/>
      <c r="AD74" s="144"/>
      <c r="AE74" s="144"/>
      <c r="AF74" s="144"/>
      <c r="AG74" s="144">
        <f>14</f>
        <v>14</v>
      </c>
      <c r="AH74" s="183"/>
      <c r="AI74" s="368">
        <f t="shared" si="0"/>
        <v>150</v>
      </c>
      <c r="AJ74" s="207">
        <v>73</v>
      </c>
      <c r="AK74" s="211">
        <f t="shared" si="1"/>
        <v>2.6071428571428572</v>
      </c>
      <c r="AL74" s="110" t="s">
        <v>216</v>
      </c>
    </row>
    <row r="75" spans="1:38" ht="14.25" customHeight="1" x14ac:dyDescent="0.2">
      <c r="A75" s="174">
        <v>63</v>
      </c>
      <c r="B75" s="231" t="s">
        <v>287</v>
      </c>
      <c r="C75" s="34" t="s">
        <v>227</v>
      </c>
      <c r="D75" s="143">
        <v>12</v>
      </c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>
        <f>12*6</f>
        <v>72</v>
      </c>
      <c r="V75" s="144"/>
      <c r="W75" s="144">
        <f>1*12</f>
        <v>12</v>
      </c>
      <c r="X75" s="144">
        <f>4*12</f>
        <v>48</v>
      </c>
      <c r="Y75" s="144"/>
      <c r="Z75" s="144"/>
      <c r="AA75" s="144"/>
      <c r="AB75" s="144"/>
      <c r="AC75" s="144"/>
      <c r="AD75" s="144"/>
      <c r="AE75" s="144"/>
      <c r="AF75" s="144"/>
      <c r="AG75" s="144">
        <f>6</f>
        <v>6</v>
      </c>
      <c r="AH75" s="183"/>
      <c r="AI75" s="368">
        <f t="shared" si="0"/>
        <v>150</v>
      </c>
      <c r="AJ75" s="207">
        <v>20</v>
      </c>
      <c r="AK75" s="211">
        <f t="shared" si="1"/>
        <v>1.6666666666666667</v>
      </c>
      <c r="AL75" s="110" t="s">
        <v>216</v>
      </c>
    </row>
    <row r="76" spans="1:38" ht="14.25" customHeight="1" x14ac:dyDescent="0.2">
      <c r="A76" s="181">
        <v>64</v>
      </c>
      <c r="B76" s="231" t="s">
        <v>247</v>
      </c>
      <c r="C76" s="34" t="s">
        <v>264</v>
      </c>
      <c r="D76" s="143">
        <f>15*4</f>
        <v>60</v>
      </c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>
        <f t="shared" si="2"/>
        <v>60</v>
      </c>
      <c r="Y76" s="144"/>
      <c r="Z76" s="144"/>
      <c r="AA76" s="144"/>
      <c r="AB76" s="144"/>
      <c r="AC76" s="144"/>
      <c r="AD76" s="144"/>
      <c r="AE76" s="144"/>
      <c r="AF76" s="144"/>
      <c r="AG76" s="144">
        <f>30</f>
        <v>30</v>
      </c>
      <c r="AH76" s="183"/>
      <c r="AI76" s="368">
        <f t="shared" si="0"/>
        <v>150</v>
      </c>
      <c r="AJ76" s="207">
        <v>43</v>
      </c>
      <c r="AK76" s="211">
        <f t="shared" si="1"/>
        <v>0.71666666666666667</v>
      </c>
      <c r="AL76" s="110" t="s">
        <v>216</v>
      </c>
    </row>
    <row r="77" spans="1:38" ht="14.25" customHeight="1" x14ac:dyDescent="0.2">
      <c r="A77" s="181">
        <v>65</v>
      </c>
      <c r="B77" s="231" t="s">
        <v>242</v>
      </c>
      <c r="C77" s="34" t="s">
        <v>251</v>
      </c>
      <c r="D77" s="143">
        <f>2*4</f>
        <v>8</v>
      </c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>
        <f>1*6</f>
        <v>6</v>
      </c>
      <c r="T77" s="144"/>
      <c r="U77" s="144"/>
      <c r="V77" s="144"/>
      <c r="W77" s="144">
        <f>8*12</f>
        <v>96</v>
      </c>
      <c r="X77" s="144">
        <f>3*12</f>
        <v>36</v>
      </c>
      <c r="Y77" s="144"/>
      <c r="Z77" s="144"/>
      <c r="AA77" s="144"/>
      <c r="AB77" s="144"/>
      <c r="AC77" s="144"/>
      <c r="AD77" s="144"/>
      <c r="AE77" s="144"/>
      <c r="AF77" s="144"/>
      <c r="AG77" s="144">
        <f>4</f>
        <v>4</v>
      </c>
      <c r="AH77" s="183"/>
      <c r="AI77" s="368">
        <f t="shared" ref="AI77:AI170" si="3">SUM(D77:AH77)</f>
        <v>150</v>
      </c>
      <c r="AJ77" s="207">
        <v>30</v>
      </c>
      <c r="AK77" s="211">
        <f t="shared" ref="AK77:AK170" si="4">+AJ77/D77</f>
        <v>3.75</v>
      </c>
      <c r="AL77" s="110" t="s">
        <v>216</v>
      </c>
    </row>
    <row r="78" spans="1:38" ht="14.25" customHeight="1" x14ac:dyDescent="0.2">
      <c r="A78" s="174">
        <v>66</v>
      </c>
      <c r="B78" s="319" t="s">
        <v>287</v>
      </c>
      <c r="C78" s="34" t="s">
        <v>262</v>
      </c>
      <c r="D78" s="143">
        <v>4</v>
      </c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>
        <f>12*6</f>
        <v>72</v>
      </c>
      <c r="V78" s="144"/>
      <c r="W78" s="144">
        <f>1*12</f>
        <v>12</v>
      </c>
      <c r="X78" s="144">
        <f t="shared" si="2"/>
        <v>60</v>
      </c>
      <c r="Y78" s="144"/>
      <c r="Z78" s="144"/>
      <c r="AA78" s="144"/>
      <c r="AB78" s="144"/>
      <c r="AC78" s="144"/>
      <c r="AD78" s="144"/>
      <c r="AE78" s="144"/>
      <c r="AF78" s="144"/>
      <c r="AG78" s="144">
        <f>2</f>
        <v>2</v>
      </c>
      <c r="AH78" s="183"/>
      <c r="AI78" s="368">
        <f t="shared" si="3"/>
        <v>150</v>
      </c>
      <c r="AJ78" s="369">
        <v>12</v>
      </c>
      <c r="AK78" s="211">
        <f t="shared" si="4"/>
        <v>3</v>
      </c>
      <c r="AL78" s="110" t="s">
        <v>216</v>
      </c>
    </row>
    <row r="79" spans="1:38" ht="14.25" customHeight="1" x14ac:dyDescent="0.2">
      <c r="A79" s="181">
        <v>67</v>
      </c>
      <c r="B79" s="231" t="s">
        <v>287</v>
      </c>
      <c r="C79" s="34" t="s">
        <v>266</v>
      </c>
      <c r="D79" s="143">
        <v>4</v>
      </c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>
        <f>12*6</f>
        <v>72</v>
      </c>
      <c r="V79" s="144"/>
      <c r="W79" s="144">
        <f>1*12</f>
        <v>12</v>
      </c>
      <c r="X79" s="144">
        <f t="shared" si="2"/>
        <v>60</v>
      </c>
      <c r="Y79" s="144"/>
      <c r="Z79" s="144"/>
      <c r="AA79" s="144"/>
      <c r="AB79" s="144"/>
      <c r="AC79" s="144"/>
      <c r="AD79" s="144"/>
      <c r="AE79" s="144"/>
      <c r="AF79" s="144"/>
      <c r="AG79" s="144">
        <f>2</f>
        <v>2</v>
      </c>
      <c r="AH79" s="183"/>
      <c r="AI79" s="368">
        <f t="shared" si="3"/>
        <v>150</v>
      </c>
      <c r="AJ79" s="236"/>
      <c r="AK79" s="211">
        <f t="shared" si="4"/>
        <v>0</v>
      </c>
      <c r="AL79" s="110" t="s">
        <v>216</v>
      </c>
    </row>
    <row r="80" spans="1:38" ht="14.25" customHeight="1" x14ac:dyDescent="0.2">
      <c r="A80" s="181">
        <v>68</v>
      </c>
      <c r="B80" s="319" t="s">
        <v>241</v>
      </c>
      <c r="C80" s="34" t="s">
        <v>267</v>
      </c>
      <c r="D80" s="143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>
        <f>11*6</f>
        <v>66</v>
      </c>
      <c r="T80" s="144"/>
      <c r="U80" s="144"/>
      <c r="V80" s="144"/>
      <c r="W80" s="144"/>
      <c r="X80" s="144">
        <f>7*12</f>
        <v>84</v>
      </c>
      <c r="Y80" s="144"/>
      <c r="Z80" s="144"/>
      <c r="AA80" s="144"/>
      <c r="AB80" s="144"/>
      <c r="AC80" s="144"/>
      <c r="AD80" s="144"/>
      <c r="AE80" s="144"/>
      <c r="AF80" s="144"/>
      <c r="AG80" s="144"/>
      <c r="AH80" s="183"/>
      <c r="AI80" s="368">
        <f t="shared" si="3"/>
        <v>150</v>
      </c>
      <c r="AJ80" s="236"/>
      <c r="AK80" s="211" t="e">
        <f t="shared" si="4"/>
        <v>#DIV/0!</v>
      </c>
      <c r="AL80" s="110" t="s">
        <v>216</v>
      </c>
    </row>
    <row r="81" spans="1:38" ht="14.25" customHeight="1" x14ac:dyDescent="0.2">
      <c r="A81" s="174">
        <v>69</v>
      </c>
      <c r="B81" s="231" t="s">
        <v>239</v>
      </c>
      <c r="C81" s="34" t="s">
        <v>268</v>
      </c>
      <c r="D81" s="143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>
        <f>9*6</f>
        <v>54</v>
      </c>
      <c r="T81" s="144"/>
      <c r="U81" s="144"/>
      <c r="V81" s="144"/>
      <c r="W81" s="144">
        <f>1*12</f>
        <v>12</v>
      </c>
      <c r="X81" s="144">
        <f>7*12</f>
        <v>84</v>
      </c>
      <c r="Y81" s="144"/>
      <c r="Z81" s="144"/>
      <c r="AA81" s="144"/>
      <c r="AB81" s="144"/>
      <c r="AC81" s="144"/>
      <c r="AD81" s="144"/>
      <c r="AE81" s="144"/>
      <c r="AF81" s="144"/>
      <c r="AG81" s="144"/>
      <c r="AH81" s="183"/>
      <c r="AI81" s="368">
        <f t="shared" si="3"/>
        <v>150</v>
      </c>
      <c r="AJ81" s="208"/>
      <c r="AK81" s="211" t="e">
        <f t="shared" si="4"/>
        <v>#DIV/0!</v>
      </c>
      <c r="AL81" s="110" t="s">
        <v>216</v>
      </c>
    </row>
    <row r="82" spans="1:38" ht="14.25" customHeight="1" x14ac:dyDescent="0.2">
      <c r="A82" s="181">
        <v>70</v>
      </c>
      <c r="B82" s="231" t="s">
        <v>256</v>
      </c>
      <c r="C82" s="34" t="s">
        <v>273</v>
      </c>
      <c r="D82" s="143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>
        <f>1*6</f>
        <v>6</v>
      </c>
      <c r="T82" s="144"/>
      <c r="U82" s="144"/>
      <c r="V82" s="144"/>
      <c r="W82" s="144">
        <f>5*12</f>
        <v>60</v>
      </c>
      <c r="X82" s="144">
        <f>7*12</f>
        <v>84</v>
      </c>
      <c r="Y82" s="144"/>
      <c r="Z82" s="144"/>
      <c r="AA82" s="144"/>
      <c r="AB82" s="144"/>
      <c r="AC82" s="144"/>
      <c r="AD82" s="144"/>
      <c r="AE82" s="144"/>
      <c r="AF82" s="144"/>
      <c r="AG82" s="144"/>
      <c r="AH82" s="183"/>
      <c r="AI82" s="368">
        <f t="shared" si="3"/>
        <v>150</v>
      </c>
      <c r="AJ82" s="207"/>
      <c r="AK82" s="211" t="e">
        <f t="shared" si="4"/>
        <v>#DIV/0!</v>
      </c>
      <c r="AL82" s="110" t="s">
        <v>216</v>
      </c>
    </row>
    <row r="83" spans="1:38" ht="14.25" customHeight="1" x14ac:dyDescent="0.2">
      <c r="A83" s="181">
        <v>71</v>
      </c>
      <c r="B83" s="231" t="s">
        <v>239</v>
      </c>
      <c r="C83" s="34" t="s">
        <v>265</v>
      </c>
      <c r="D83" s="143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f>9*6</f>
        <v>54</v>
      </c>
      <c r="T83" s="144"/>
      <c r="U83" s="144"/>
      <c r="V83" s="144"/>
      <c r="W83" s="144">
        <f>2*12</f>
        <v>24</v>
      </c>
      <c r="X83" s="144">
        <f>6*12</f>
        <v>72</v>
      </c>
      <c r="Y83" s="144"/>
      <c r="Z83" s="144"/>
      <c r="AA83" s="144"/>
      <c r="AB83" s="144"/>
      <c r="AC83" s="144"/>
      <c r="AD83" s="144"/>
      <c r="AE83" s="144"/>
      <c r="AF83" s="144"/>
      <c r="AG83" s="144"/>
      <c r="AH83" s="183"/>
      <c r="AI83" s="368">
        <f t="shared" si="3"/>
        <v>150</v>
      </c>
      <c r="AJ83" s="207"/>
      <c r="AK83" s="211" t="e">
        <f t="shared" si="4"/>
        <v>#DIV/0!</v>
      </c>
      <c r="AL83" s="110" t="s">
        <v>216</v>
      </c>
    </row>
    <row r="84" spans="1:38" ht="14.25" customHeight="1" x14ac:dyDescent="0.2">
      <c r="A84" s="174">
        <v>72</v>
      </c>
      <c r="B84" s="319" t="s">
        <v>256</v>
      </c>
      <c r="C84" s="34" t="s">
        <v>254</v>
      </c>
      <c r="D84" s="143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f>1*6</f>
        <v>6</v>
      </c>
      <c r="T84" s="144"/>
      <c r="U84" s="144"/>
      <c r="V84" s="144"/>
      <c r="W84" s="144">
        <f>6*12</f>
        <v>72</v>
      </c>
      <c r="X84" s="144">
        <f>6*12</f>
        <v>72</v>
      </c>
      <c r="Y84" s="144"/>
      <c r="Z84" s="144"/>
      <c r="AA84" s="144"/>
      <c r="AB84" s="144"/>
      <c r="AC84" s="144"/>
      <c r="AD84" s="144"/>
      <c r="AE84" s="144"/>
      <c r="AF84" s="144"/>
      <c r="AG84" s="144"/>
      <c r="AH84" s="183"/>
      <c r="AI84" s="368">
        <f t="shared" si="3"/>
        <v>150</v>
      </c>
      <c r="AJ84" s="207">
        <v>0</v>
      </c>
      <c r="AK84" s="211" t="e">
        <f t="shared" si="4"/>
        <v>#DIV/0!</v>
      </c>
      <c r="AL84" s="110" t="s">
        <v>216</v>
      </c>
    </row>
    <row r="85" spans="1:38" ht="14.25" customHeight="1" x14ac:dyDescent="0.2">
      <c r="A85" s="181">
        <v>73</v>
      </c>
      <c r="B85" s="231" t="s">
        <v>241</v>
      </c>
      <c r="C85" s="34" t="s">
        <v>269</v>
      </c>
      <c r="D85" s="143">
        <f>1*4</f>
        <v>4</v>
      </c>
      <c r="E85" s="144"/>
      <c r="F85" s="144"/>
      <c r="G85" s="144">
        <f>5*4</f>
        <v>20</v>
      </c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>
        <f>7*6</f>
        <v>42</v>
      </c>
      <c r="T85" s="144"/>
      <c r="U85" s="144">
        <f>6*6</f>
        <v>36</v>
      </c>
      <c r="V85" s="144"/>
      <c r="W85" s="144"/>
      <c r="X85" s="144">
        <f>3*12</f>
        <v>36</v>
      </c>
      <c r="Y85" s="144"/>
      <c r="Z85" s="144"/>
      <c r="AA85" s="144"/>
      <c r="AB85" s="144"/>
      <c r="AC85" s="144"/>
      <c r="AD85" s="144"/>
      <c r="AE85" s="144"/>
      <c r="AF85" s="144"/>
      <c r="AG85" s="144">
        <f>12</f>
        <v>12</v>
      </c>
      <c r="AH85" s="183"/>
      <c r="AI85" s="368">
        <f t="shared" si="3"/>
        <v>150</v>
      </c>
      <c r="AJ85" s="207">
        <v>12</v>
      </c>
      <c r="AK85" s="211">
        <f t="shared" si="4"/>
        <v>3</v>
      </c>
      <c r="AL85" s="110" t="s">
        <v>216</v>
      </c>
    </row>
    <row r="86" spans="1:38" ht="14.25" customHeight="1" x14ac:dyDescent="0.2">
      <c r="A86" s="181">
        <v>74</v>
      </c>
      <c r="B86" s="319" t="s">
        <v>242</v>
      </c>
      <c r="C86" s="34" t="s">
        <v>274</v>
      </c>
      <c r="D86" s="143">
        <f>25*4</f>
        <v>100</v>
      </c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>
        <f>50</f>
        <v>50</v>
      </c>
      <c r="AH86" s="183"/>
      <c r="AI86" s="368">
        <f t="shared" si="3"/>
        <v>150</v>
      </c>
      <c r="AJ86" s="207">
        <v>108</v>
      </c>
      <c r="AK86" s="211">
        <f t="shared" si="4"/>
        <v>1.08</v>
      </c>
      <c r="AL86" s="110" t="s">
        <v>216</v>
      </c>
    </row>
    <row r="87" spans="1:38" ht="14.25" customHeight="1" x14ac:dyDescent="0.2">
      <c r="A87" s="174">
        <v>75</v>
      </c>
      <c r="B87" s="231" t="s">
        <v>247</v>
      </c>
      <c r="C87" s="34" t="s">
        <v>276</v>
      </c>
      <c r="D87" s="143">
        <f>15*4</f>
        <v>60</v>
      </c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>
        <f>5*12</f>
        <v>60</v>
      </c>
      <c r="Y87" s="144"/>
      <c r="Z87" s="144"/>
      <c r="AA87" s="144"/>
      <c r="AB87" s="144"/>
      <c r="AC87" s="144"/>
      <c r="AD87" s="144"/>
      <c r="AE87" s="144"/>
      <c r="AF87" s="144"/>
      <c r="AG87" s="144">
        <f>30</f>
        <v>30</v>
      </c>
      <c r="AH87" s="183"/>
      <c r="AI87" s="368">
        <f t="shared" si="3"/>
        <v>150</v>
      </c>
      <c r="AJ87" s="207">
        <v>51</v>
      </c>
      <c r="AK87" s="211">
        <f t="shared" si="4"/>
        <v>0.85</v>
      </c>
      <c r="AL87" s="110" t="s">
        <v>216</v>
      </c>
    </row>
    <row r="88" spans="1:38" ht="14.25" customHeight="1" x14ac:dyDescent="0.2">
      <c r="A88" s="181">
        <v>76</v>
      </c>
      <c r="B88" s="231" t="s">
        <v>239</v>
      </c>
      <c r="C88" s="34" t="s">
        <v>308</v>
      </c>
      <c r="D88" s="143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>
        <f>12*6</f>
        <v>72</v>
      </c>
      <c r="T88" s="144"/>
      <c r="U88" s="144"/>
      <c r="V88" s="144"/>
      <c r="W88" s="144"/>
      <c r="X88" s="144">
        <f>6*12</f>
        <v>72</v>
      </c>
      <c r="Y88" s="144"/>
      <c r="Z88" s="144"/>
      <c r="AA88" s="144"/>
      <c r="AB88" s="144"/>
      <c r="AC88" s="144"/>
      <c r="AD88" s="144"/>
      <c r="AE88" s="144"/>
      <c r="AF88" s="144">
        <f>1*6</f>
        <v>6</v>
      </c>
      <c r="AG88" s="144"/>
      <c r="AH88" s="183"/>
      <c r="AI88" s="368">
        <f t="shared" si="3"/>
        <v>150</v>
      </c>
      <c r="AJ88" s="207"/>
      <c r="AK88" s="211" t="e">
        <f t="shared" si="4"/>
        <v>#DIV/0!</v>
      </c>
      <c r="AL88" s="110" t="s">
        <v>216</v>
      </c>
    </row>
    <row r="89" spans="1:38" ht="14.25" customHeight="1" x14ac:dyDescent="0.2">
      <c r="A89" s="181">
        <v>77</v>
      </c>
      <c r="B89" s="231" t="s">
        <v>242</v>
      </c>
      <c r="C89" s="34" t="s">
        <v>309</v>
      </c>
      <c r="D89" s="143">
        <f>1*4</f>
        <v>4</v>
      </c>
      <c r="E89" s="144"/>
      <c r="F89" s="144"/>
      <c r="G89" s="144">
        <f>4*4</f>
        <v>16</v>
      </c>
      <c r="H89" s="144"/>
      <c r="I89" s="144"/>
      <c r="J89" s="144">
        <f>2*4</f>
        <v>8</v>
      </c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>
        <f>4*12</f>
        <v>48</v>
      </c>
      <c r="X89" s="144">
        <f>5*12</f>
        <v>60</v>
      </c>
      <c r="Y89" s="144"/>
      <c r="Z89" s="144"/>
      <c r="AA89" s="144"/>
      <c r="AB89" s="144"/>
      <c r="AC89" s="144"/>
      <c r="AD89" s="144"/>
      <c r="AE89" s="144"/>
      <c r="AF89" s="144"/>
      <c r="AG89" s="144">
        <f>14</f>
        <v>14</v>
      </c>
      <c r="AH89" s="183"/>
      <c r="AI89" s="368">
        <f t="shared" si="3"/>
        <v>150</v>
      </c>
      <c r="AJ89" s="207">
        <v>72</v>
      </c>
      <c r="AK89" s="211">
        <f t="shared" si="4"/>
        <v>18</v>
      </c>
      <c r="AL89" s="110" t="s">
        <v>216</v>
      </c>
    </row>
    <row r="90" spans="1:38" ht="14.25" customHeight="1" x14ac:dyDescent="0.2">
      <c r="A90" s="174">
        <v>78</v>
      </c>
      <c r="B90" s="319" t="s">
        <v>241</v>
      </c>
      <c r="C90" s="34" t="s">
        <v>310</v>
      </c>
      <c r="D90" s="143">
        <f>11*4</f>
        <v>44</v>
      </c>
      <c r="E90" s="144"/>
      <c r="F90" s="144"/>
      <c r="G90" s="144"/>
      <c r="H90" s="144"/>
      <c r="I90" s="144"/>
      <c r="J90" s="144"/>
      <c r="K90" s="144"/>
      <c r="L90" s="144">
        <f>7*4</f>
        <v>28</v>
      </c>
      <c r="M90" s="144"/>
      <c r="N90" s="144"/>
      <c r="O90" s="144"/>
      <c r="P90" s="144"/>
      <c r="Q90" s="144"/>
      <c r="R90" s="144"/>
      <c r="S90" s="144"/>
      <c r="T90" s="144"/>
      <c r="U90" s="144">
        <f>1*6</f>
        <v>6</v>
      </c>
      <c r="V90" s="144"/>
      <c r="W90" s="144"/>
      <c r="X90" s="144">
        <f>3*12</f>
        <v>36</v>
      </c>
      <c r="Y90" s="144"/>
      <c r="Z90" s="144"/>
      <c r="AA90" s="144"/>
      <c r="AB90" s="144"/>
      <c r="AC90" s="144"/>
      <c r="AD90" s="144"/>
      <c r="AE90" s="144"/>
      <c r="AF90" s="144"/>
      <c r="AG90" s="144">
        <f>36</f>
        <v>36</v>
      </c>
      <c r="AH90" s="183"/>
      <c r="AI90" s="368">
        <f t="shared" si="3"/>
        <v>150</v>
      </c>
      <c r="AJ90" s="207">
        <v>96</v>
      </c>
      <c r="AK90" s="211">
        <f t="shared" si="4"/>
        <v>2.1818181818181817</v>
      </c>
      <c r="AL90" s="110" t="s">
        <v>216</v>
      </c>
    </row>
    <row r="91" spans="1:38" ht="14.25" customHeight="1" x14ac:dyDescent="0.2">
      <c r="A91" s="181">
        <v>79</v>
      </c>
      <c r="B91" s="231" t="s">
        <v>372</v>
      </c>
      <c r="C91" s="34" t="s">
        <v>316</v>
      </c>
      <c r="D91" s="143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>
        <f>9*6</f>
        <v>54</v>
      </c>
      <c r="V91" s="144"/>
      <c r="W91" s="144">
        <f>2*12</f>
        <v>24</v>
      </c>
      <c r="X91" s="144">
        <f>6*12</f>
        <v>72</v>
      </c>
      <c r="Y91" s="144"/>
      <c r="Z91" s="144"/>
      <c r="AA91" s="144"/>
      <c r="AB91" s="144"/>
      <c r="AC91" s="144"/>
      <c r="AD91" s="144"/>
      <c r="AE91" s="144"/>
      <c r="AF91" s="144"/>
      <c r="AG91" s="144"/>
      <c r="AH91" s="183"/>
      <c r="AI91" s="368">
        <f t="shared" si="3"/>
        <v>150</v>
      </c>
      <c r="AJ91" s="207"/>
      <c r="AK91" s="211" t="e">
        <f t="shared" si="4"/>
        <v>#DIV/0!</v>
      </c>
      <c r="AL91" s="110" t="s">
        <v>216</v>
      </c>
    </row>
    <row r="92" spans="1:38" ht="14.25" customHeight="1" x14ac:dyDescent="0.2">
      <c r="A92" s="181">
        <v>80</v>
      </c>
      <c r="B92" s="319" t="s">
        <v>245</v>
      </c>
      <c r="C92" s="34" t="s">
        <v>319</v>
      </c>
      <c r="D92" s="143">
        <f>12*4</f>
        <v>48</v>
      </c>
      <c r="E92" s="144"/>
      <c r="F92" s="144"/>
      <c r="G92" s="144"/>
      <c r="H92" s="144"/>
      <c r="I92" s="144"/>
      <c r="J92" s="144"/>
      <c r="K92" s="144"/>
      <c r="L92" s="144">
        <f>5*4</f>
        <v>20</v>
      </c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>
        <f>4*12</f>
        <v>48</v>
      </c>
      <c r="Y92" s="144"/>
      <c r="Z92" s="144"/>
      <c r="AA92" s="144"/>
      <c r="AB92" s="144"/>
      <c r="AC92" s="144"/>
      <c r="AD92" s="144"/>
      <c r="AE92" s="144"/>
      <c r="AF92" s="144"/>
      <c r="AG92" s="144">
        <f>34</f>
        <v>34</v>
      </c>
      <c r="AH92" s="183"/>
      <c r="AI92" s="368">
        <f t="shared" si="3"/>
        <v>150</v>
      </c>
      <c r="AJ92" s="207">
        <v>195</v>
      </c>
      <c r="AK92" s="211">
        <f t="shared" si="4"/>
        <v>4.0625</v>
      </c>
      <c r="AL92" s="110" t="s">
        <v>216</v>
      </c>
    </row>
    <row r="93" spans="1:38" ht="14.25" customHeight="1" x14ac:dyDescent="0.2">
      <c r="A93" s="174">
        <v>81</v>
      </c>
      <c r="B93" s="231" t="s">
        <v>241</v>
      </c>
      <c r="C93" s="34" t="s">
        <v>321</v>
      </c>
      <c r="D93" s="143">
        <f>4*4</f>
        <v>16</v>
      </c>
      <c r="E93" s="144"/>
      <c r="F93" s="144"/>
      <c r="G93" s="144">
        <f>1*4</f>
        <v>4</v>
      </c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f>2*6</f>
        <v>12</v>
      </c>
      <c r="T93" s="144"/>
      <c r="U93" s="144">
        <f>10*6</f>
        <v>60</v>
      </c>
      <c r="V93" s="144"/>
      <c r="W93" s="144"/>
      <c r="X93" s="144">
        <f>4*12</f>
        <v>48</v>
      </c>
      <c r="Y93" s="144"/>
      <c r="Z93" s="144"/>
      <c r="AA93" s="144"/>
      <c r="AB93" s="144"/>
      <c r="AC93" s="144"/>
      <c r="AD93" s="144"/>
      <c r="AE93" s="144"/>
      <c r="AF93" s="144"/>
      <c r="AG93" s="144">
        <f>10</f>
        <v>10</v>
      </c>
      <c r="AH93" s="183"/>
      <c r="AI93" s="368">
        <f t="shared" si="3"/>
        <v>150</v>
      </c>
      <c r="AJ93" s="207">
        <v>44</v>
      </c>
      <c r="AK93" s="211">
        <f t="shared" si="4"/>
        <v>2.75</v>
      </c>
      <c r="AL93" s="110" t="s">
        <v>216</v>
      </c>
    </row>
    <row r="94" spans="1:38" ht="14.25" customHeight="1" x14ac:dyDescent="0.2">
      <c r="A94" s="181">
        <v>82</v>
      </c>
      <c r="B94" s="231" t="s">
        <v>241</v>
      </c>
      <c r="C94" s="34" t="s">
        <v>320</v>
      </c>
      <c r="D94" s="143">
        <f>1*4</f>
        <v>4</v>
      </c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>
        <f>1*6</f>
        <v>6</v>
      </c>
      <c r="T94" s="144"/>
      <c r="U94" s="144">
        <f>9*6</f>
        <v>54</v>
      </c>
      <c r="V94" s="144"/>
      <c r="W94" s="144"/>
      <c r="X94" s="144">
        <f>7*12</f>
        <v>84</v>
      </c>
      <c r="Y94" s="144"/>
      <c r="Z94" s="144"/>
      <c r="AA94" s="144"/>
      <c r="AB94" s="144"/>
      <c r="AC94" s="144"/>
      <c r="AD94" s="144"/>
      <c r="AE94" s="144"/>
      <c r="AF94" s="144"/>
      <c r="AG94" s="144">
        <f>2</f>
        <v>2</v>
      </c>
      <c r="AH94" s="183"/>
      <c r="AI94" s="368">
        <f t="shared" si="3"/>
        <v>150</v>
      </c>
      <c r="AJ94" s="207">
        <v>14</v>
      </c>
      <c r="AK94" s="211">
        <f t="shared" si="4"/>
        <v>3.5</v>
      </c>
      <c r="AL94" s="110" t="s">
        <v>216</v>
      </c>
    </row>
    <row r="95" spans="1:38" ht="14.25" customHeight="1" x14ac:dyDescent="0.2">
      <c r="A95" s="181">
        <v>83</v>
      </c>
      <c r="B95" s="231" t="s">
        <v>247</v>
      </c>
      <c r="C95" s="34" t="s">
        <v>323</v>
      </c>
      <c r="D95" s="143">
        <f>11*4</f>
        <v>44</v>
      </c>
      <c r="E95" s="144"/>
      <c r="F95" s="144"/>
      <c r="G95" s="144"/>
      <c r="H95" s="144"/>
      <c r="I95" s="144"/>
      <c r="J95" s="144"/>
      <c r="K95" s="144"/>
      <c r="L95" s="144">
        <f>8*4</f>
        <v>32</v>
      </c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430" t="s">
        <v>504</v>
      </c>
      <c r="AD95" s="428"/>
      <c r="AE95" s="428"/>
      <c r="AF95" s="428"/>
      <c r="AG95" s="428"/>
      <c r="AH95" s="428"/>
      <c r="AI95" s="368">
        <f t="shared" si="3"/>
        <v>76</v>
      </c>
      <c r="AJ95" s="207">
        <v>174</v>
      </c>
      <c r="AK95" s="211">
        <f t="shared" si="4"/>
        <v>3.9545454545454546</v>
      </c>
      <c r="AL95" s="110" t="s">
        <v>216</v>
      </c>
    </row>
    <row r="96" spans="1:38" ht="14.25" customHeight="1" x14ac:dyDescent="0.2">
      <c r="A96" s="174">
        <v>84</v>
      </c>
      <c r="B96" s="319" t="s">
        <v>242</v>
      </c>
      <c r="C96" s="34" t="s">
        <v>324</v>
      </c>
      <c r="D96" s="143"/>
      <c r="E96" s="144"/>
      <c r="F96" s="144"/>
      <c r="G96" s="144">
        <f>2*4</f>
        <v>8</v>
      </c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>
        <f>1*6</f>
        <v>6</v>
      </c>
      <c r="T96" s="144"/>
      <c r="U96" s="144"/>
      <c r="V96" s="144"/>
      <c r="W96" s="144">
        <f>6*12</f>
        <v>72</v>
      </c>
      <c r="X96" s="144">
        <f>5*12</f>
        <v>60</v>
      </c>
      <c r="Y96" s="144"/>
      <c r="Z96" s="144"/>
      <c r="AA96" s="144"/>
      <c r="AB96" s="144"/>
      <c r="AC96" s="144"/>
      <c r="AD96" s="144"/>
      <c r="AE96" s="144"/>
      <c r="AF96" s="144"/>
      <c r="AG96" s="144">
        <f>4</f>
        <v>4</v>
      </c>
      <c r="AH96" s="183"/>
      <c r="AI96" s="368">
        <f t="shared" si="3"/>
        <v>150</v>
      </c>
      <c r="AJ96" s="207">
        <v>22</v>
      </c>
      <c r="AK96" s="211" t="e">
        <f t="shared" si="4"/>
        <v>#DIV/0!</v>
      </c>
      <c r="AL96" s="110" t="s">
        <v>216</v>
      </c>
    </row>
    <row r="97" spans="1:38" ht="14.25" customHeight="1" x14ac:dyDescent="0.2">
      <c r="A97" s="181">
        <v>85</v>
      </c>
      <c r="B97" s="231" t="s">
        <v>256</v>
      </c>
      <c r="C97" s="34" t="s">
        <v>326</v>
      </c>
      <c r="D97" s="143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>
        <f>1*6</f>
        <v>6</v>
      </c>
      <c r="T97" s="144"/>
      <c r="U97" s="144"/>
      <c r="V97" s="144"/>
      <c r="W97" s="144">
        <f>6*12</f>
        <v>72</v>
      </c>
      <c r="X97" s="144">
        <f>6*12</f>
        <v>72</v>
      </c>
      <c r="Y97" s="144"/>
      <c r="Z97" s="144"/>
      <c r="AA97" s="144"/>
      <c r="AB97" s="144"/>
      <c r="AC97" s="144"/>
      <c r="AD97" s="144"/>
      <c r="AE97" s="144"/>
      <c r="AF97" s="144"/>
      <c r="AG97" s="144"/>
      <c r="AH97" s="183"/>
      <c r="AI97" s="368">
        <f t="shared" si="3"/>
        <v>150</v>
      </c>
      <c r="AJ97" s="207"/>
      <c r="AK97" s="211" t="e">
        <f t="shared" si="4"/>
        <v>#DIV/0!</v>
      </c>
      <c r="AL97" s="110" t="s">
        <v>216</v>
      </c>
    </row>
    <row r="98" spans="1:38" ht="14.25" customHeight="1" x14ac:dyDescent="0.2">
      <c r="A98" s="181">
        <v>86</v>
      </c>
      <c r="B98" s="319" t="s">
        <v>287</v>
      </c>
      <c r="C98" s="34" t="s">
        <v>327</v>
      </c>
      <c r="D98" s="143">
        <v>4</v>
      </c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>
        <f>14*6</f>
        <v>84</v>
      </c>
      <c r="V98" s="144"/>
      <c r="W98" s="144"/>
      <c r="X98" s="144">
        <f>5*12</f>
        <v>60</v>
      </c>
      <c r="Y98" s="144"/>
      <c r="Z98" s="144"/>
      <c r="AA98" s="144"/>
      <c r="AB98" s="144"/>
      <c r="AC98" s="144"/>
      <c r="AD98" s="144"/>
      <c r="AE98" s="144"/>
      <c r="AF98" s="144"/>
      <c r="AG98" s="144">
        <f>2</f>
        <v>2</v>
      </c>
      <c r="AH98" s="183"/>
      <c r="AI98" s="368">
        <f t="shared" si="3"/>
        <v>150</v>
      </c>
      <c r="AJ98" s="207">
        <v>7</v>
      </c>
      <c r="AK98" s="211">
        <f t="shared" si="4"/>
        <v>1.75</v>
      </c>
      <c r="AL98" s="110" t="s">
        <v>216</v>
      </c>
    </row>
    <row r="99" spans="1:38" ht="14.25" customHeight="1" x14ac:dyDescent="0.2">
      <c r="A99" s="174">
        <v>87</v>
      </c>
      <c r="B99" s="231" t="s">
        <v>241</v>
      </c>
      <c r="C99" s="34" t="s">
        <v>328</v>
      </c>
      <c r="D99" s="143"/>
      <c r="E99" s="144"/>
      <c r="F99" s="144"/>
      <c r="G99" s="144">
        <f>1*4</f>
        <v>4</v>
      </c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>
        <f>12*6</f>
        <v>72</v>
      </c>
      <c r="T99" s="144"/>
      <c r="U99" s="144"/>
      <c r="V99" s="144"/>
      <c r="W99" s="144"/>
      <c r="X99" s="144">
        <f>6*12</f>
        <v>72</v>
      </c>
      <c r="Y99" s="144"/>
      <c r="Z99" s="144"/>
      <c r="AA99" s="144"/>
      <c r="AB99" s="144"/>
      <c r="AC99" s="144"/>
      <c r="AD99" s="144"/>
      <c r="AE99" s="144"/>
      <c r="AF99" s="144"/>
      <c r="AG99" s="144">
        <f>2</f>
        <v>2</v>
      </c>
      <c r="AH99" s="183"/>
      <c r="AI99" s="368">
        <f t="shared" si="3"/>
        <v>150</v>
      </c>
      <c r="AJ99" s="207"/>
      <c r="AK99" s="211" t="e">
        <f t="shared" si="4"/>
        <v>#DIV/0!</v>
      </c>
      <c r="AL99" s="110" t="s">
        <v>216</v>
      </c>
    </row>
    <row r="100" spans="1:38" ht="14.25" customHeight="1" x14ac:dyDescent="0.2">
      <c r="A100" s="181">
        <v>88</v>
      </c>
      <c r="B100" s="231" t="s">
        <v>245</v>
      </c>
      <c r="C100" s="34" t="s">
        <v>329</v>
      </c>
      <c r="D100" s="143">
        <v>36</v>
      </c>
      <c r="E100" s="144"/>
      <c r="F100" s="144"/>
      <c r="G100" s="144">
        <v>12</v>
      </c>
      <c r="H100" s="144"/>
      <c r="I100" s="144"/>
      <c r="J100" s="144"/>
      <c r="K100" s="144"/>
      <c r="L100" s="144">
        <f>13*4</f>
        <v>52</v>
      </c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>
        <f>50</f>
        <v>50</v>
      </c>
      <c r="AH100" s="183"/>
      <c r="AI100" s="368">
        <f t="shared" si="3"/>
        <v>150</v>
      </c>
      <c r="AJ100" s="207">
        <v>103</v>
      </c>
      <c r="AK100" s="211">
        <f t="shared" si="4"/>
        <v>2.8611111111111112</v>
      </c>
      <c r="AL100" s="110" t="s">
        <v>216</v>
      </c>
    </row>
    <row r="101" spans="1:38" ht="14.25" customHeight="1" x14ac:dyDescent="0.2">
      <c r="A101" s="181">
        <v>89</v>
      </c>
      <c r="B101" s="231" t="s">
        <v>465</v>
      </c>
      <c r="C101" s="34" t="s">
        <v>330</v>
      </c>
      <c r="D101" s="143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>
        <f>11*6</f>
        <v>66</v>
      </c>
      <c r="T101" s="144"/>
      <c r="U101" s="144">
        <f>2*6</f>
        <v>12</v>
      </c>
      <c r="V101" s="144"/>
      <c r="W101" s="144"/>
      <c r="X101" s="144">
        <f>6*12</f>
        <v>72</v>
      </c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83"/>
      <c r="AI101" s="368">
        <f t="shared" si="3"/>
        <v>150</v>
      </c>
      <c r="AJ101" s="207"/>
      <c r="AK101" s="211" t="e">
        <f t="shared" si="4"/>
        <v>#DIV/0!</v>
      </c>
      <c r="AL101" s="110" t="s">
        <v>216</v>
      </c>
    </row>
    <row r="102" spans="1:38" ht="14.25" customHeight="1" x14ac:dyDescent="0.2">
      <c r="A102" s="174">
        <v>90</v>
      </c>
      <c r="B102" s="319" t="s">
        <v>240</v>
      </c>
      <c r="C102" s="34" t="s">
        <v>331</v>
      </c>
      <c r="D102" s="143">
        <f>6*4</f>
        <v>24</v>
      </c>
      <c r="E102" s="144"/>
      <c r="F102" s="144"/>
      <c r="G102" s="144">
        <f>1*4</f>
        <v>4</v>
      </c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>
        <f>8*6</f>
        <v>48</v>
      </c>
      <c r="V102" s="144"/>
      <c r="W102" s="144"/>
      <c r="X102" s="144">
        <f>5*12</f>
        <v>60</v>
      </c>
      <c r="Y102" s="144"/>
      <c r="Z102" s="144"/>
      <c r="AA102" s="144"/>
      <c r="AB102" s="144"/>
      <c r="AC102" s="144"/>
      <c r="AD102" s="144"/>
      <c r="AE102" s="144"/>
      <c r="AF102" s="144"/>
      <c r="AG102" s="144">
        <f>14</f>
        <v>14</v>
      </c>
      <c r="AH102" s="183"/>
      <c r="AI102" s="368">
        <f t="shared" si="3"/>
        <v>150</v>
      </c>
      <c r="AJ102" s="207">
        <v>82</v>
      </c>
      <c r="AK102" s="211">
        <f t="shared" si="4"/>
        <v>3.4166666666666665</v>
      </c>
      <c r="AL102" s="110" t="s">
        <v>216</v>
      </c>
    </row>
    <row r="103" spans="1:38" ht="14.25" customHeight="1" x14ac:dyDescent="0.2">
      <c r="A103" s="181">
        <v>91</v>
      </c>
      <c r="B103" s="231" t="s">
        <v>287</v>
      </c>
      <c r="C103" s="34" t="s">
        <v>332</v>
      </c>
      <c r="D103" s="143">
        <v>4</v>
      </c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>
        <f>13*6</f>
        <v>78</v>
      </c>
      <c r="V103" s="144"/>
      <c r="W103" s="144"/>
      <c r="X103" s="144">
        <f>5*12</f>
        <v>60</v>
      </c>
      <c r="Y103" s="144"/>
      <c r="Z103" s="144"/>
      <c r="AA103" s="144"/>
      <c r="AB103" s="144"/>
      <c r="AC103" s="144"/>
      <c r="AD103" s="144"/>
      <c r="AE103" s="144"/>
      <c r="AF103" s="144"/>
      <c r="AG103" s="144">
        <f>8</f>
        <v>8</v>
      </c>
      <c r="AH103" s="183"/>
      <c r="AI103" s="368">
        <f t="shared" si="3"/>
        <v>150</v>
      </c>
      <c r="AJ103" s="207">
        <v>7</v>
      </c>
      <c r="AK103" s="211">
        <f t="shared" si="4"/>
        <v>1.75</v>
      </c>
      <c r="AL103" s="110" t="s">
        <v>216</v>
      </c>
    </row>
    <row r="104" spans="1:38" ht="14.25" customHeight="1" x14ac:dyDescent="0.2">
      <c r="A104" s="181">
        <v>92</v>
      </c>
      <c r="B104" s="319" t="s">
        <v>242</v>
      </c>
      <c r="C104" s="34" t="s">
        <v>333</v>
      </c>
      <c r="D104" s="143">
        <f>1*4</f>
        <v>4</v>
      </c>
      <c r="E104" s="144"/>
      <c r="F104" s="144"/>
      <c r="G104" s="144">
        <f>1*4</f>
        <v>4</v>
      </c>
      <c r="H104" s="144"/>
      <c r="I104" s="144"/>
      <c r="J104" s="144">
        <f>2*4</f>
        <v>8</v>
      </c>
      <c r="K104" s="144"/>
      <c r="L104" s="144"/>
      <c r="M104" s="144"/>
      <c r="N104" s="144"/>
      <c r="O104" s="144"/>
      <c r="P104" s="144"/>
      <c r="Q104" s="144"/>
      <c r="R104" s="144"/>
      <c r="S104" s="144">
        <f>1*6</f>
        <v>6</v>
      </c>
      <c r="T104" s="144"/>
      <c r="U104" s="144"/>
      <c r="V104" s="144"/>
      <c r="W104" s="144">
        <f>7*12</f>
        <v>84</v>
      </c>
      <c r="X104" s="144">
        <f>3*12</f>
        <v>36</v>
      </c>
      <c r="Y104" s="144"/>
      <c r="Z104" s="144"/>
      <c r="AA104" s="144"/>
      <c r="AB104" s="144"/>
      <c r="AC104" s="144"/>
      <c r="AD104" s="144"/>
      <c r="AE104" s="144"/>
      <c r="AF104" s="144"/>
      <c r="AG104" s="144">
        <f>8</f>
        <v>8</v>
      </c>
      <c r="AH104" s="183"/>
      <c r="AI104" s="368">
        <f t="shared" si="3"/>
        <v>150</v>
      </c>
      <c r="AJ104" s="207">
        <v>45</v>
      </c>
      <c r="AK104" s="211">
        <f t="shared" si="4"/>
        <v>11.25</v>
      </c>
      <c r="AL104" s="110" t="s">
        <v>216</v>
      </c>
    </row>
    <row r="105" spans="1:38" ht="14.25" customHeight="1" x14ac:dyDescent="0.2">
      <c r="A105" s="174">
        <v>93</v>
      </c>
      <c r="B105" s="231" t="s">
        <v>287</v>
      </c>
      <c r="C105" s="34" t="s">
        <v>334</v>
      </c>
      <c r="D105" s="143">
        <v>4</v>
      </c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>
        <f>12*6</f>
        <v>72</v>
      </c>
      <c r="V105" s="144"/>
      <c r="W105" s="144"/>
      <c r="X105" s="144">
        <f>6*12</f>
        <v>72</v>
      </c>
      <c r="Y105" s="144"/>
      <c r="Z105" s="144"/>
      <c r="AA105" s="144"/>
      <c r="AB105" s="144"/>
      <c r="AC105" s="144"/>
      <c r="AD105" s="144"/>
      <c r="AE105" s="144"/>
      <c r="AF105" s="144"/>
      <c r="AG105" s="144">
        <f>2</f>
        <v>2</v>
      </c>
      <c r="AH105" s="183"/>
      <c r="AI105" s="368">
        <f t="shared" si="3"/>
        <v>150</v>
      </c>
      <c r="AJ105" s="207"/>
      <c r="AK105" s="211">
        <f t="shared" si="4"/>
        <v>0</v>
      </c>
      <c r="AL105" s="110" t="s">
        <v>216</v>
      </c>
    </row>
    <row r="106" spans="1:38" ht="14.25" customHeight="1" x14ac:dyDescent="0.2">
      <c r="A106" s="181">
        <v>94</v>
      </c>
      <c r="B106" s="231" t="s">
        <v>398</v>
      </c>
      <c r="C106" s="34" t="s">
        <v>336</v>
      </c>
      <c r="D106" s="143"/>
      <c r="E106" s="144"/>
      <c r="F106" s="144"/>
      <c r="G106" s="144">
        <v>100</v>
      </c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>
        <f>50</f>
        <v>50</v>
      </c>
      <c r="AH106" s="183"/>
      <c r="AI106" s="368">
        <f t="shared" si="3"/>
        <v>150</v>
      </c>
      <c r="AJ106" s="207">
        <v>180</v>
      </c>
      <c r="AK106" s="211" t="e">
        <f t="shared" si="4"/>
        <v>#DIV/0!</v>
      </c>
      <c r="AL106" s="110" t="s">
        <v>216</v>
      </c>
    </row>
    <row r="107" spans="1:38" ht="14.25" customHeight="1" x14ac:dyDescent="0.2">
      <c r="A107" s="181">
        <v>95</v>
      </c>
      <c r="B107" s="231" t="s">
        <v>249</v>
      </c>
      <c r="C107" s="34" t="s">
        <v>408</v>
      </c>
      <c r="D107" s="143">
        <v>60</v>
      </c>
      <c r="E107" s="144"/>
      <c r="F107" s="144"/>
      <c r="G107" s="144">
        <v>20</v>
      </c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>
        <f>5*6</f>
        <v>30</v>
      </c>
      <c r="U107" s="144"/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>
        <f>40</f>
        <v>40</v>
      </c>
      <c r="AH107" s="183"/>
      <c r="AI107" s="368">
        <f t="shared" si="3"/>
        <v>150</v>
      </c>
      <c r="AJ107" s="207">
        <v>283</v>
      </c>
      <c r="AK107" s="211">
        <f t="shared" si="4"/>
        <v>4.7166666666666668</v>
      </c>
      <c r="AL107" s="110" t="s">
        <v>216</v>
      </c>
    </row>
    <row r="108" spans="1:38" ht="14.25" customHeight="1" x14ac:dyDescent="0.2">
      <c r="A108" s="174">
        <v>96</v>
      </c>
      <c r="B108" s="319" t="s">
        <v>465</v>
      </c>
      <c r="C108" s="34" t="s">
        <v>422</v>
      </c>
      <c r="D108" s="143"/>
      <c r="E108" s="144"/>
      <c r="F108" s="144"/>
      <c r="G108" s="144">
        <f>3*4</f>
        <v>12</v>
      </c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>
        <f>4*6</f>
        <v>24</v>
      </c>
      <c r="T108" s="144"/>
      <c r="U108" s="144">
        <f>2*6</f>
        <v>12</v>
      </c>
      <c r="V108" s="144"/>
      <c r="W108" s="144">
        <f>2*12</f>
        <v>24</v>
      </c>
      <c r="X108" s="144">
        <f>6*12</f>
        <v>72</v>
      </c>
      <c r="Y108" s="144"/>
      <c r="Z108" s="144"/>
      <c r="AA108" s="144"/>
      <c r="AB108" s="144"/>
      <c r="AC108" s="144"/>
      <c r="AD108" s="144"/>
      <c r="AE108" s="144"/>
      <c r="AF108" s="144"/>
      <c r="AG108" s="144">
        <f>6</f>
        <v>6</v>
      </c>
      <c r="AH108" s="183"/>
      <c r="AI108" s="368">
        <f t="shared" si="3"/>
        <v>150</v>
      </c>
      <c r="AJ108" s="207"/>
      <c r="AK108" s="211" t="e">
        <f t="shared" si="4"/>
        <v>#DIV/0!</v>
      </c>
      <c r="AL108" s="110" t="s">
        <v>216</v>
      </c>
    </row>
    <row r="109" spans="1:38" ht="14.25" customHeight="1" x14ac:dyDescent="0.2">
      <c r="A109" s="181">
        <v>97</v>
      </c>
      <c r="B109" s="231" t="s">
        <v>440</v>
      </c>
      <c r="C109" s="34" t="s">
        <v>441</v>
      </c>
      <c r="D109" s="143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>
        <f>9*6</f>
        <v>54</v>
      </c>
      <c r="T109" s="144"/>
      <c r="U109" s="144"/>
      <c r="V109" s="144"/>
      <c r="W109" s="144">
        <f>2*12</f>
        <v>24</v>
      </c>
      <c r="X109" s="144">
        <f>6*12</f>
        <v>72</v>
      </c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83"/>
      <c r="AI109" s="368">
        <f t="shared" si="3"/>
        <v>150</v>
      </c>
      <c r="AJ109" s="207"/>
      <c r="AK109" s="211" t="e">
        <f t="shared" si="4"/>
        <v>#DIV/0!</v>
      </c>
      <c r="AL109" s="110" t="s">
        <v>216</v>
      </c>
    </row>
    <row r="110" spans="1:38" ht="14.25" customHeight="1" x14ac:dyDescent="0.2">
      <c r="A110" s="181">
        <v>98</v>
      </c>
      <c r="B110" s="319" t="s">
        <v>242</v>
      </c>
      <c r="C110" s="34" t="s">
        <v>425</v>
      </c>
      <c r="D110" s="143">
        <f>3*4</f>
        <v>12</v>
      </c>
      <c r="E110" s="144"/>
      <c r="F110" s="144"/>
      <c r="G110" s="144">
        <f>1*4</f>
        <v>4</v>
      </c>
      <c r="H110" s="144"/>
      <c r="I110" s="144"/>
      <c r="J110" s="144">
        <f>1*4</f>
        <v>4</v>
      </c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>
        <f>6*12</f>
        <v>72</v>
      </c>
      <c r="X110" s="144">
        <f>4*12</f>
        <v>48</v>
      </c>
      <c r="Y110" s="144"/>
      <c r="Z110" s="144"/>
      <c r="AA110" s="144"/>
      <c r="AB110" s="144"/>
      <c r="AC110" s="144"/>
      <c r="AD110" s="144"/>
      <c r="AE110" s="144"/>
      <c r="AF110" s="144"/>
      <c r="AG110" s="144">
        <f>10</f>
        <v>10</v>
      </c>
      <c r="AH110" s="183"/>
      <c r="AI110" s="368">
        <f t="shared" si="3"/>
        <v>150</v>
      </c>
      <c r="AJ110" s="207">
        <v>71</v>
      </c>
      <c r="AK110" s="211">
        <f t="shared" si="4"/>
        <v>5.916666666666667</v>
      </c>
      <c r="AL110" s="110" t="s">
        <v>216</v>
      </c>
    </row>
    <row r="111" spans="1:38" ht="14.25" customHeight="1" x14ac:dyDescent="0.2">
      <c r="A111" s="174">
        <v>99</v>
      </c>
      <c r="B111" s="231" t="s">
        <v>248</v>
      </c>
      <c r="C111" s="34" t="s">
        <v>442</v>
      </c>
      <c r="D111" s="143">
        <f>6*4</f>
        <v>24</v>
      </c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>
        <f>6*6</f>
        <v>36</v>
      </c>
      <c r="S111" s="144"/>
      <c r="T111" s="144">
        <f>1*6</f>
        <v>6</v>
      </c>
      <c r="U111" s="144">
        <f>4*6</f>
        <v>24</v>
      </c>
      <c r="V111" s="144"/>
      <c r="W111" s="144"/>
      <c r="X111" s="144">
        <f>3*12</f>
        <v>36</v>
      </c>
      <c r="Y111" s="144"/>
      <c r="Z111" s="144"/>
      <c r="AA111" s="144"/>
      <c r="AB111" s="144"/>
      <c r="AC111" s="144"/>
      <c r="AD111" s="144"/>
      <c r="AE111" s="144"/>
      <c r="AF111" s="144"/>
      <c r="AG111" s="144">
        <f>24</f>
        <v>24</v>
      </c>
      <c r="AH111" s="183"/>
      <c r="AI111" s="368">
        <f t="shared" si="3"/>
        <v>150</v>
      </c>
      <c r="AJ111" s="207"/>
      <c r="AK111" s="211">
        <f t="shared" si="4"/>
        <v>0</v>
      </c>
      <c r="AL111" s="110" t="s">
        <v>216</v>
      </c>
    </row>
    <row r="112" spans="1:38" ht="14.25" customHeight="1" x14ac:dyDescent="0.2">
      <c r="A112" s="181">
        <v>100</v>
      </c>
      <c r="B112" s="231" t="s">
        <v>243</v>
      </c>
      <c r="C112" s="34" t="s">
        <v>443</v>
      </c>
      <c r="D112" s="143">
        <f>14*4</f>
        <v>56</v>
      </c>
      <c r="E112" s="144"/>
      <c r="F112" s="144"/>
      <c r="G112" s="144"/>
      <c r="H112" s="144"/>
      <c r="I112" s="144"/>
      <c r="J112" s="144"/>
      <c r="K112" s="144"/>
      <c r="L112" s="144">
        <f>11*4</f>
        <v>44</v>
      </c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4">
        <f>50</f>
        <v>50</v>
      </c>
      <c r="AH112" s="183"/>
      <c r="AI112" s="368">
        <f t="shared" si="3"/>
        <v>150</v>
      </c>
      <c r="AJ112" s="207">
        <v>262</v>
      </c>
      <c r="AK112" s="211">
        <f t="shared" si="4"/>
        <v>4.6785714285714288</v>
      </c>
      <c r="AL112" s="110" t="s">
        <v>216</v>
      </c>
    </row>
    <row r="113" spans="1:38" ht="14.25" customHeight="1" x14ac:dyDescent="0.2">
      <c r="A113" s="181">
        <v>101</v>
      </c>
      <c r="B113" s="231" t="s">
        <v>440</v>
      </c>
      <c r="C113" s="34" t="s">
        <v>444</v>
      </c>
      <c r="D113" s="143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>
        <f>12*6</f>
        <v>72</v>
      </c>
      <c r="T113" s="144"/>
      <c r="U113" s="144"/>
      <c r="V113" s="144"/>
      <c r="W113" s="144">
        <f>2*12</f>
        <v>24</v>
      </c>
      <c r="X113" s="144">
        <f>3*12</f>
        <v>36</v>
      </c>
      <c r="Y113" s="144"/>
      <c r="Z113" s="144"/>
      <c r="AA113" s="144"/>
      <c r="AB113" s="144"/>
      <c r="AC113" s="144"/>
      <c r="AD113" s="144"/>
      <c r="AE113" s="144"/>
      <c r="AF113" s="144"/>
      <c r="AG113" s="144">
        <f>18</f>
        <v>18</v>
      </c>
      <c r="AH113" s="183"/>
      <c r="AI113" s="368">
        <f t="shared" si="3"/>
        <v>150</v>
      </c>
      <c r="AJ113" s="207"/>
      <c r="AK113" s="211" t="e">
        <f t="shared" si="4"/>
        <v>#DIV/0!</v>
      </c>
      <c r="AL113" s="110" t="s">
        <v>216</v>
      </c>
    </row>
    <row r="114" spans="1:38" ht="14.25" customHeight="1" x14ac:dyDescent="0.2">
      <c r="A114" s="174">
        <v>102</v>
      </c>
      <c r="B114" s="319" t="s">
        <v>239</v>
      </c>
      <c r="C114" s="34" t="s">
        <v>469</v>
      </c>
      <c r="D114" s="143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>
        <f>9*6</f>
        <v>54</v>
      </c>
      <c r="T114" s="144"/>
      <c r="U114" s="144"/>
      <c r="V114" s="144"/>
      <c r="W114" s="144">
        <f>2*12</f>
        <v>24</v>
      </c>
      <c r="X114" s="144">
        <f>6*12</f>
        <v>72</v>
      </c>
      <c r="Y114" s="144"/>
      <c r="Z114" s="144"/>
      <c r="AA114" s="144"/>
      <c r="AB114" s="144"/>
      <c r="AC114" s="144"/>
      <c r="AD114" s="144"/>
      <c r="AE114" s="144"/>
      <c r="AF114" s="144"/>
      <c r="AG114" s="144"/>
      <c r="AH114" s="183"/>
      <c r="AI114" s="368">
        <f t="shared" si="3"/>
        <v>150</v>
      </c>
      <c r="AJ114" s="207"/>
      <c r="AK114" s="211" t="e">
        <f t="shared" si="4"/>
        <v>#DIV/0!</v>
      </c>
      <c r="AL114" s="110" t="s">
        <v>216</v>
      </c>
    </row>
    <row r="115" spans="1:38" ht="14.25" customHeight="1" x14ac:dyDescent="0.2">
      <c r="A115" s="181">
        <v>103</v>
      </c>
      <c r="B115" s="231" t="s">
        <v>241</v>
      </c>
      <c r="C115" s="34" t="s">
        <v>424</v>
      </c>
      <c r="D115" s="143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>
        <f>12*6</f>
        <v>72</v>
      </c>
      <c r="T115" s="144"/>
      <c r="U115" s="144">
        <f>1*6</f>
        <v>6</v>
      </c>
      <c r="V115" s="144"/>
      <c r="W115" s="144"/>
      <c r="X115" s="144">
        <f>6*12</f>
        <v>72</v>
      </c>
      <c r="Y115" s="144"/>
      <c r="Z115" s="144"/>
      <c r="AA115" s="144"/>
      <c r="AB115" s="144"/>
      <c r="AC115" s="144"/>
      <c r="AD115" s="144"/>
      <c r="AE115" s="144"/>
      <c r="AF115" s="144"/>
      <c r="AG115" s="144"/>
      <c r="AH115" s="183"/>
      <c r="AI115" s="368">
        <f t="shared" si="3"/>
        <v>150</v>
      </c>
      <c r="AJ115" s="207"/>
      <c r="AK115" s="211" t="e">
        <f t="shared" si="4"/>
        <v>#DIV/0!</v>
      </c>
      <c r="AL115" s="110" t="s">
        <v>216</v>
      </c>
    </row>
    <row r="116" spans="1:38" ht="14.25" customHeight="1" x14ac:dyDescent="0.2">
      <c r="A116" s="181">
        <v>104</v>
      </c>
      <c r="B116" s="319" t="s">
        <v>465</v>
      </c>
      <c r="C116" s="34" t="s">
        <v>467</v>
      </c>
      <c r="D116" s="143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>
        <f>3*6</f>
        <v>18</v>
      </c>
      <c r="T116" s="144"/>
      <c r="U116" s="144">
        <f>10*6</f>
        <v>60</v>
      </c>
      <c r="V116" s="144"/>
      <c r="W116" s="144"/>
      <c r="X116" s="144">
        <f>6*12</f>
        <v>72</v>
      </c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83"/>
      <c r="AI116" s="368">
        <f t="shared" si="3"/>
        <v>150</v>
      </c>
      <c r="AJ116" s="207"/>
      <c r="AK116" s="211" t="e">
        <f t="shared" si="4"/>
        <v>#DIV/0!</v>
      </c>
      <c r="AL116" s="110" t="s">
        <v>216</v>
      </c>
    </row>
    <row r="117" spans="1:38" ht="14.25" customHeight="1" x14ac:dyDescent="0.2">
      <c r="A117" s="174">
        <v>105</v>
      </c>
      <c r="B117" s="231" t="s">
        <v>241</v>
      </c>
      <c r="C117" s="34" t="s">
        <v>505</v>
      </c>
      <c r="D117" s="143">
        <f>7*6</f>
        <v>42</v>
      </c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>
        <f>1*6</f>
        <v>6</v>
      </c>
      <c r="T117" s="144"/>
      <c r="U117" s="144">
        <f>11*6</f>
        <v>66</v>
      </c>
      <c r="V117" s="144"/>
      <c r="W117" s="144"/>
      <c r="X117" s="144">
        <f>3*12</f>
        <v>36</v>
      </c>
      <c r="Y117" s="144"/>
      <c r="Z117" s="144"/>
      <c r="AA117" s="144"/>
      <c r="AB117" s="144"/>
      <c r="AC117" s="144"/>
      <c r="AD117" s="144"/>
      <c r="AE117" s="144"/>
      <c r="AF117" s="144"/>
      <c r="AG117" s="144"/>
      <c r="AH117" s="183"/>
      <c r="AI117" s="368">
        <f t="shared" si="3"/>
        <v>150</v>
      </c>
      <c r="AJ117" s="207">
        <v>63</v>
      </c>
      <c r="AK117" s="211">
        <f t="shared" si="4"/>
        <v>1.5</v>
      </c>
      <c r="AL117" s="110" t="s">
        <v>216</v>
      </c>
    </row>
    <row r="118" spans="1:38" ht="14.25" customHeight="1" x14ac:dyDescent="0.2">
      <c r="A118" s="181">
        <v>106</v>
      </c>
      <c r="B118" s="231" t="s">
        <v>241</v>
      </c>
      <c r="C118" s="34" t="s">
        <v>506</v>
      </c>
      <c r="D118" s="143">
        <v>40</v>
      </c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>
        <v>16</v>
      </c>
      <c r="T118" s="144"/>
      <c r="U118" s="144">
        <v>30</v>
      </c>
      <c r="V118" s="144"/>
      <c r="W118" s="144"/>
      <c r="X118" s="144">
        <v>24</v>
      </c>
      <c r="Y118" s="144"/>
      <c r="Z118" s="144"/>
      <c r="AA118" s="144"/>
      <c r="AB118" s="144"/>
      <c r="AC118" s="144"/>
      <c r="AD118" s="144"/>
      <c r="AE118" s="144"/>
      <c r="AF118" s="144"/>
      <c r="AG118" s="144">
        <v>40</v>
      </c>
      <c r="AH118" s="183"/>
      <c r="AI118" s="368">
        <f t="shared" si="3"/>
        <v>150</v>
      </c>
      <c r="AJ118" s="207">
        <v>102</v>
      </c>
      <c r="AK118" s="211">
        <f t="shared" si="4"/>
        <v>2.5499999999999998</v>
      </c>
      <c r="AL118" s="110" t="s">
        <v>216</v>
      </c>
    </row>
    <row r="119" spans="1:38" ht="14.25" customHeight="1" x14ac:dyDescent="0.2">
      <c r="A119" s="181">
        <v>107</v>
      </c>
      <c r="B119" s="231" t="s">
        <v>240</v>
      </c>
      <c r="C119" s="34" t="s">
        <v>468</v>
      </c>
      <c r="D119" s="143">
        <v>44</v>
      </c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>
        <v>66</v>
      </c>
      <c r="T119" s="144"/>
      <c r="U119" s="144"/>
      <c r="V119" s="144"/>
      <c r="W119" s="144"/>
      <c r="X119" s="144">
        <v>24</v>
      </c>
      <c r="Y119" s="144"/>
      <c r="Z119" s="144"/>
      <c r="AA119" s="144"/>
      <c r="AB119" s="144"/>
      <c r="AC119" s="144"/>
      <c r="AD119" s="144"/>
      <c r="AE119" s="144"/>
      <c r="AF119" s="144"/>
      <c r="AG119" s="144">
        <v>16</v>
      </c>
      <c r="AH119" s="183"/>
      <c r="AI119" s="368">
        <f t="shared" si="3"/>
        <v>150</v>
      </c>
      <c r="AJ119" s="207">
        <v>100</v>
      </c>
      <c r="AK119" s="211">
        <f t="shared" si="4"/>
        <v>2.2727272727272729</v>
      </c>
      <c r="AL119" s="110" t="s">
        <v>216</v>
      </c>
    </row>
    <row r="120" spans="1:38" ht="14.25" customHeight="1" x14ac:dyDescent="0.2">
      <c r="A120" s="174">
        <v>108</v>
      </c>
      <c r="B120" s="231" t="s">
        <v>252</v>
      </c>
      <c r="C120" s="34" t="s">
        <v>507</v>
      </c>
      <c r="D120" s="143">
        <v>64</v>
      </c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  <c r="AA120" s="144"/>
      <c r="AB120" s="144"/>
      <c r="AC120" s="144">
        <v>36</v>
      </c>
      <c r="AD120" s="144"/>
      <c r="AE120" s="144"/>
      <c r="AF120" s="144"/>
      <c r="AG120" s="144">
        <v>50</v>
      </c>
      <c r="AH120" s="183"/>
      <c r="AI120" s="368">
        <f t="shared" si="3"/>
        <v>150</v>
      </c>
      <c r="AJ120" s="207">
        <v>191</v>
      </c>
      <c r="AK120" s="211">
        <f t="shared" si="4"/>
        <v>2.984375</v>
      </c>
      <c r="AL120" s="110" t="s">
        <v>216</v>
      </c>
    </row>
    <row r="121" spans="1:38" ht="14.25" customHeight="1" x14ac:dyDescent="0.2">
      <c r="A121" s="181">
        <v>109</v>
      </c>
      <c r="B121" s="231" t="s">
        <v>247</v>
      </c>
      <c r="C121" s="34" t="s">
        <v>335</v>
      </c>
      <c r="D121" s="143">
        <v>40</v>
      </c>
      <c r="E121" s="144"/>
      <c r="F121" s="144">
        <v>4</v>
      </c>
      <c r="G121" s="144">
        <v>4</v>
      </c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>
        <v>102</v>
      </c>
      <c r="AH121" s="183"/>
      <c r="AI121" s="368">
        <f t="shared" si="3"/>
        <v>150</v>
      </c>
      <c r="AJ121" s="207">
        <v>118</v>
      </c>
      <c r="AK121" s="211">
        <f t="shared" si="4"/>
        <v>2.95</v>
      </c>
      <c r="AL121" s="110" t="s">
        <v>216</v>
      </c>
    </row>
    <row r="122" spans="1:38" ht="14.25" customHeight="1" x14ac:dyDescent="0.2">
      <c r="A122" s="181">
        <v>110</v>
      </c>
      <c r="B122" s="231" t="s">
        <v>241</v>
      </c>
      <c r="C122" s="34" t="s">
        <v>453</v>
      </c>
      <c r="D122" s="145">
        <f>3*4</f>
        <v>12</v>
      </c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>
        <f>9*6</f>
        <v>54</v>
      </c>
      <c r="T122" s="146"/>
      <c r="U122" s="146">
        <f>5*6</f>
        <v>30</v>
      </c>
      <c r="V122" s="146"/>
      <c r="W122" s="146"/>
      <c r="X122" s="146">
        <f>4*12</f>
        <v>48</v>
      </c>
      <c r="Y122" s="146"/>
      <c r="Z122" s="146"/>
      <c r="AA122" s="146"/>
      <c r="AB122" s="146"/>
      <c r="AC122" s="146"/>
      <c r="AD122" s="146"/>
      <c r="AE122" s="146"/>
      <c r="AF122" s="146"/>
      <c r="AG122" s="146">
        <f>6</f>
        <v>6</v>
      </c>
      <c r="AH122" s="216"/>
      <c r="AI122" s="202">
        <f t="shared" ref="AI122:AI169" si="5">SUM(D122:AH122)</f>
        <v>150</v>
      </c>
      <c r="AJ122" s="215">
        <v>20</v>
      </c>
      <c r="AK122" s="212">
        <f t="shared" ref="AK122:AK169" si="6">+AJ122/D122</f>
        <v>1.6666666666666667</v>
      </c>
      <c r="AL122" s="110" t="s">
        <v>216</v>
      </c>
    </row>
    <row r="123" spans="1:38" ht="14.25" customHeight="1" x14ac:dyDescent="0.2">
      <c r="A123" s="181">
        <v>111</v>
      </c>
      <c r="B123" s="81" t="s">
        <v>270</v>
      </c>
      <c r="C123" s="115" t="s">
        <v>217</v>
      </c>
      <c r="D123" s="142">
        <v>72</v>
      </c>
      <c r="E123" s="146"/>
      <c r="F123" s="146"/>
      <c r="G123" s="146"/>
      <c r="H123" s="146"/>
      <c r="I123" s="146">
        <v>18</v>
      </c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2">
        <v>60</v>
      </c>
      <c r="V123" s="146"/>
      <c r="W123" s="146"/>
      <c r="X123" s="146"/>
      <c r="Y123" s="146"/>
      <c r="Z123" s="146"/>
      <c r="AA123" s="146"/>
      <c r="AB123" s="146"/>
      <c r="AC123" s="146"/>
      <c r="AD123" s="146"/>
      <c r="AE123" s="146"/>
      <c r="AF123" s="142"/>
      <c r="AG123" s="146"/>
      <c r="AH123" s="216"/>
      <c r="AI123" s="202">
        <f t="shared" si="5"/>
        <v>150</v>
      </c>
      <c r="AJ123" s="215">
        <v>103</v>
      </c>
      <c r="AK123" s="212">
        <f t="shared" si="6"/>
        <v>1.4305555555555556</v>
      </c>
      <c r="AL123" s="110" t="s">
        <v>191</v>
      </c>
    </row>
    <row r="124" spans="1:38" ht="14.25" customHeight="1" x14ac:dyDescent="0.2">
      <c r="A124" s="181">
        <v>112</v>
      </c>
      <c r="B124" s="81" t="s">
        <v>270</v>
      </c>
      <c r="C124" s="38" t="s">
        <v>218</v>
      </c>
      <c r="D124" s="142">
        <v>90</v>
      </c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2">
        <v>60</v>
      </c>
      <c r="V124" s="146"/>
      <c r="W124" s="146"/>
      <c r="X124" s="146"/>
      <c r="Y124" s="146"/>
      <c r="Z124" s="146"/>
      <c r="AA124" s="146"/>
      <c r="AB124" s="146"/>
      <c r="AC124" s="146"/>
      <c r="AD124" s="146"/>
      <c r="AE124" s="146"/>
      <c r="AF124" s="142"/>
      <c r="AG124" s="146"/>
      <c r="AH124" s="216"/>
      <c r="AI124" s="202">
        <f t="shared" si="5"/>
        <v>150</v>
      </c>
      <c r="AJ124" s="215">
        <v>202</v>
      </c>
      <c r="AK124" s="212">
        <f t="shared" si="6"/>
        <v>2.2444444444444445</v>
      </c>
      <c r="AL124" s="110" t="s">
        <v>191</v>
      </c>
    </row>
    <row r="125" spans="1:38" ht="14.25" customHeight="1" x14ac:dyDescent="0.2">
      <c r="A125" s="181">
        <v>113</v>
      </c>
      <c r="B125" s="81" t="s">
        <v>270</v>
      </c>
      <c r="C125" s="38" t="s">
        <v>337</v>
      </c>
      <c r="D125" s="142">
        <v>36</v>
      </c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2">
        <v>36</v>
      </c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46"/>
      <c r="AF125" s="142"/>
      <c r="AG125" s="146"/>
      <c r="AH125" s="216"/>
      <c r="AI125" s="202">
        <f t="shared" si="5"/>
        <v>72</v>
      </c>
      <c r="AJ125" s="215">
        <v>194</v>
      </c>
      <c r="AK125" s="212">
        <f t="shared" si="6"/>
        <v>5.3888888888888893</v>
      </c>
      <c r="AL125" s="110" t="s">
        <v>191</v>
      </c>
    </row>
    <row r="126" spans="1:38" ht="14.25" customHeight="1" x14ac:dyDescent="0.2">
      <c r="A126" s="181">
        <v>114</v>
      </c>
      <c r="B126" s="81" t="s">
        <v>270</v>
      </c>
      <c r="C126" s="38" t="s">
        <v>277</v>
      </c>
      <c r="D126" s="142">
        <v>84</v>
      </c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2">
        <v>60</v>
      </c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142">
        <v>6</v>
      </c>
      <c r="AG126" s="146"/>
      <c r="AH126" s="216"/>
      <c r="AI126" s="202">
        <f t="shared" si="5"/>
        <v>150</v>
      </c>
      <c r="AJ126" s="215">
        <v>163</v>
      </c>
      <c r="AK126" s="212">
        <f t="shared" si="6"/>
        <v>1.9404761904761905</v>
      </c>
      <c r="AL126" s="110" t="s">
        <v>191</v>
      </c>
    </row>
    <row r="127" spans="1:38" ht="14.25" customHeight="1" x14ac:dyDescent="0.2">
      <c r="A127" s="181">
        <v>115</v>
      </c>
      <c r="B127" s="81" t="s">
        <v>270</v>
      </c>
      <c r="C127" s="115" t="s">
        <v>338</v>
      </c>
      <c r="D127" s="142">
        <v>132</v>
      </c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2">
        <v>18</v>
      </c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2"/>
      <c r="AG127" s="146"/>
      <c r="AH127" s="216"/>
      <c r="AI127" s="202">
        <f t="shared" si="5"/>
        <v>150</v>
      </c>
      <c r="AJ127" s="215">
        <v>395</v>
      </c>
      <c r="AK127" s="212">
        <f t="shared" si="6"/>
        <v>2.9924242424242422</v>
      </c>
      <c r="AL127" s="110" t="s">
        <v>191</v>
      </c>
    </row>
    <row r="128" spans="1:38" ht="14.25" customHeight="1" x14ac:dyDescent="0.2">
      <c r="A128" s="181">
        <v>116</v>
      </c>
      <c r="B128" s="81" t="s">
        <v>270</v>
      </c>
      <c r="C128" s="38" t="s">
        <v>339</v>
      </c>
      <c r="D128" s="142">
        <v>132</v>
      </c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2">
        <v>18</v>
      </c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2"/>
      <c r="AG128" s="146"/>
      <c r="AH128" s="216"/>
      <c r="AI128" s="202">
        <f t="shared" si="5"/>
        <v>150</v>
      </c>
      <c r="AJ128" s="215">
        <v>398</v>
      </c>
      <c r="AK128" s="212">
        <f t="shared" si="6"/>
        <v>3.0151515151515151</v>
      </c>
      <c r="AL128" s="110" t="s">
        <v>191</v>
      </c>
    </row>
    <row r="129" spans="1:38" ht="14.25" customHeight="1" x14ac:dyDescent="0.2">
      <c r="A129" s="181">
        <v>117</v>
      </c>
      <c r="B129" s="81" t="s">
        <v>270</v>
      </c>
      <c r="C129" s="38" t="s">
        <v>340</v>
      </c>
      <c r="D129" s="142">
        <v>90</v>
      </c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2">
        <v>60</v>
      </c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2"/>
      <c r="AG129" s="146"/>
      <c r="AH129" s="216"/>
      <c r="AI129" s="202">
        <f t="shared" si="5"/>
        <v>150</v>
      </c>
      <c r="AJ129" s="215">
        <v>358</v>
      </c>
      <c r="AK129" s="212">
        <f t="shared" si="6"/>
        <v>3.9777777777777779</v>
      </c>
      <c r="AL129" s="110" t="s">
        <v>191</v>
      </c>
    </row>
    <row r="130" spans="1:38" ht="14.25" customHeight="1" x14ac:dyDescent="0.2">
      <c r="A130" s="181">
        <v>118</v>
      </c>
      <c r="B130" s="81" t="s">
        <v>270</v>
      </c>
      <c r="C130" s="38" t="s">
        <v>487</v>
      </c>
      <c r="D130" s="142">
        <v>150</v>
      </c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2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2"/>
      <c r="AG130" s="146"/>
      <c r="AH130" s="216"/>
      <c r="AI130" s="202">
        <f t="shared" si="5"/>
        <v>150</v>
      </c>
      <c r="AJ130" s="215">
        <v>427</v>
      </c>
      <c r="AK130" s="212">
        <f t="shared" si="6"/>
        <v>2.8466666666666667</v>
      </c>
      <c r="AL130" s="110" t="s">
        <v>191</v>
      </c>
    </row>
    <row r="131" spans="1:38" ht="14.25" customHeight="1" x14ac:dyDescent="0.2">
      <c r="A131" s="181">
        <v>119</v>
      </c>
      <c r="B131" s="81" t="s">
        <v>270</v>
      </c>
      <c r="C131" s="38" t="s">
        <v>342</v>
      </c>
      <c r="D131" s="142">
        <v>132</v>
      </c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2">
        <v>18</v>
      </c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2"/>
      <c r="AG131" s="146"/>
      <c r="AH131" s="216"/>
      <c r="AI131" s="202">
        <f t="shared" si="5"/>
        <v>150</v>
      </c>
      <c r="AJ131" s="215">
        <v>11</v>
      </c>
      <c r="AK131" s="212">
        <f t="shared" si="6"/>
        <v>8.3333333333333329E-2</v>
      </c>
      <c r="AL131" s="110" t="s">
        <v>191</v>
      </c>
    </row>
    <row r="132" spans="1:38" ht="14.25" customHeight="1" x14ac:dyDescent="0.2">
      <c r="A132" s="181">
        <v>120</v>
      </c>
      <c r="B132" s="81" t="s">
        <v>270</v>
      </c>
      <c r="C132" s="116" t="s">
        <v>343</v>
      </c>
      <c r="D132" s="142">
        <v>126</v>
      </c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2">
        <v>18</v>
      </c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2">
        <v>6</v>
      </c>
      <c r="AG132" s="146"/>
      <c r="AH132" s="216"/>
      <c r="AI132" s="202">
        <f t="shared" si="5"/>
        <v>150</v>
      </c>
      <c r="AJ132" s="215">
        <v>158</v>
      </c>
      <c r="AK132" s="212">
        <f t="shared" si="6"/>
        <v>1.253968253968254</v>
      </c>
      <c r="AL132" s="110" t="s">
        <v>191</v>
      </c>
    </row>
    <row r="133" spans="1:38" ht="14.25" customHeight="1" x14ac:dyDescent="0.2">
      <c r="A133" s="181">
        <v>121</v>
      </c>
      <c r="B133" s="81" t="s">
        <v>270</v>
      </c>
      <c r="C133" s="116" t="s">
        <v>344</v>
      </c>
      <c r="D133" s="142">
        <v>132</v>
      </c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2">
        <v>18</v>
      </c>
      <c r="V133" s="146"/>
      <c r="W133" s="146"/>
      <c r="X133" s="146"/>
      <c r="Y133" s="146"/>
      <c r="Z133" s="146"/>
      <c r="AA133" s="146"/>
      <c r="AB133" s="146"/>
      <c r="AC133" s="146"/>
      <c r="AD133" s="146"/>
      <c r="AE133" s="146"/>
      <c r="AF133" s="146"/>
      <c r="AG133" s="146"/>
      <c r="AH133" s="216"/>
      <c r="AI133" s="202">
        <f t="shared" si="5"/>
        <v>150</v>
      </c>
      <c r="AJ133" s="215">
        <v>306</v>
      </c>
      <c r="AK133" s="212">
        <f t="shared" si="6"/>
        <v>2.3181818181818183</v>
      </c>
      <c r="AL133" s="110" t="s">
        <v>191</v>
      </c>
    </row>
    <row r="134" spans="1:38" ht="14.25" customHeight="1" x14ac:dyDescent="0.2">
      <c r="A134" s="181">
        <v>122</v>
      </c>
      <c r="B134" s="81" t="s">
        <v>270</v>
      </c>
      <c r="C134" s="116" t="s">
        <v>345</v>
      </c>
      <c r="D134" s="142">
        <v>150</v>
      </c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216"/>
      <c r="AI134" s="202">
        <f t="shared" si="5"/>
        <v>150</v>
      </c>
      <c r="AJ134" s="215">
        <v>295</v>
      </c>
      <c r="AK134" s="212">
        <f t="shared" si="6"/>
        <v>1.9666666666666666</v>
      </c>
      <c r="AL134" s="110" t="s">
        <v>191</v>
      </c>
    </row>
    <row r="135" spans="1:38" ht="14.25" customHeight="1" x14ac:dyDescent="0.2">
      <c r="A135" s="181">
        <v>123</v>
      </c>
      <c r="B135" s="81" t="s">
        <v>270</v>
      </c>
      <c r="C135" s="37" t="s">
        <v>219</v>
      </c>
      <c r="D135" s="143">
        <v>18</v>
      </c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4">
        <v>132</v>
      </c>
      <c r="V135" s="146"/>
      <c r="W135" s="146"/>
      <c r="X135" s="146"/>
      <c r="Y135" s="146"/>
      <c r="Z135" s="146"/>
      <c r="AA135" s="146"/>
      <c r="AB135" s="146"/>
      <c r="AC135" s="146"/>
      <c r="AD135" s="146"/>
      <c r="AE135" s="146"/>
      <c r="AF135" s="146"/>
      <c r="AG135" s="146"/>
      <c r="AH135" s="216"/>
      <c r="AI135" s="202">
        <f t="shared" si="5"/>
        <v>150</v>
      </c>
      <c r="AJ135" s="215">
        <v>173</v>
      </c>
      <c r="AK135" s="212">
        <f t="shared" si="6"/>
        <v>9.6111111111111107</v>
      </c>
      <c r="AL135" s="110" t="s">
        <v>192</v>
      </c>
    </row>
    <row r="136" spans="1:38" ht="14.25" customHeight="1" x14ac:dyDescent="0.2">
      <c r="A136" s="181">
        <v>124</v>
      </c>
      <c r="B136" s="81" t="s">
        <v>270</v>
      </c>
      <c r="C136" s="37" t="s">
        <v>272</v>
      </c>
      <c r="D136" s="143">
        <v>6</v>
      </c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4">
        <v>72</v>
      </c>
      <c r="V136" s="146"/>
      <c r="W136" s="146"/>
      <c r="X136" s="146"/>
      <c r="Y136" s="146"/>
      <c r="Z136" s="146"/>
      <c r="AA136" s="146"/>
      <c r="AB136" s="146"/>
      <c r="AC136" s="146"/>
      <c r="AD136" s="146"/>
      <c r="AE136" s="146"/>
      <c r="AF136" s="146"/>
      <c r="AG136" s="146"/>
      <c r="AH136" s="216"/>
      <c r="AI136" s="202">
        <f t="shared" si="5"/>
        <v>78</v>
      </c>
      <c r="AJ136" s="215">
        <v>44</v>
      </c>
      <c r="AK136" s="212">
        <f t="shared" si="6"/>
        <v>7.333333333333333</v>
      </c>
      <c r="AL136" s="110" t="s">
        <v>192</v>
      </c>
    </row>
    <row r="137" spans="1:38" ht="14.25" customHeight="1" x14ac:dyDescent="0.2">
      <c r="A137" s="181">
        <v>125</v>
      </c>
      <c r="B137" s="81" t="s">
        <v>270</v>
      </c>
      <c r="C137" s="37" t="s">
        <v>259</v>
      </c>
      <c r="D137" s="143">
        <v>12</v>
      </c>
      <c r="E137" s="146"/>
      <c r="F137" s="146"/>
      <c r="G137" s="146"/>
      <c r="H137" s="146"/>
      <c r="I137" s="146"/>
      <c r="J137" s="146">
        <v>18</v>
      </c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4">
        <v>120</v>
      </c>
      <c r="V137" s="146"/>
      <c r="W137" s="146"/>
      <c r="X137" s="146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216"/>
      <c r="AI137" s="202">
        <f t="shared" si="5"/>
        <v>150</v>
      </c>
      <c r="AJ137" s="215">
        <v>172</v>
      </c>
      <c r="AK137" s="212">
        <f t="shared" si="6"/>
        <v>14.333333333333334</v>
      </c>
      <c r="AL137" s="110" t="s">
        <v>192</v>
      </c>
    </row>
    <row r="138" spans="1:38" ht="14.25" customHeight="1" x14ac:dyDescent="0.2">
      <c r="A138" s="181">
        <v>126</v>
      </c>
      <c r="B138" s="81" t="s">
        <v>270</v>
      </c>
      <c r="C138" s="37" t="s">
        <v>221</v>
      </c>
      <c r="D138" s="143">
        <v>6</v>
      </c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4">
        <v>144</v>
      </c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216"/>
      <c r="AI138" s="202">
        <f t="shared" si="5"/>
        <v>150</v>
      </c>
      <c r="AJ138" s="215">
        <v>82</v>
      </c>
      <c r="AK138" s="212">
        <f t="shared" si="6"/>
        <v>13.666666666666666</v>
      </c>
      <c r="AL138" s="110" t="s">
        <v>192</v>
      </c>
    </row>
    <row r="139" spans="1:38" ht="14.25" customHeight="1" x14ac:dyDescent="0.2">
      <c r="A139" s="181">
        <v>127</v>
      </c>
      <c r="B139" s="81" t="s">
        <v>270</v>
      </c>
      <c r="C139" s="37" t="s">
        <v>470</v>
      </c>
      <c r="D139" s="143">
        <v>12</v>
      </c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4">
        <v>138</v>
      </c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216"/>
      <c r="AI139" s="202">
        <f t="shared" si="5"/>
        <v>150</v>
      </c>
      <c r="AJ139" s="215">
        <v>160</v>
      </c>
      <c r="AK139" s="212">
        <f t="shared" si="6"/>
        <v>13.333333333333334</v>
      </c>
      <c r="AL139" s="110" t="s">
        <v>192</v>
      </c>
    </row>
    <row r="140" spans="1:38" ht="14.25" customHeight="1" x14ac:dyDescent="0.2">
      <c r="A140" s="181">
        <v>128</v>
      </c>
      <c r="B140" s="81" t="s">
        <v>270</v>
      </c>
      <c r="C140" s="39" t="s">
        <v>237</v>
      </c>
      <c r="D140" s="145">
        <v>90</v>
      </c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>
        <v>60</v>
      </c>
      <c r="V140" s="146"/>
      <c r="W140" s="146"/>
      <c r="X140" s="146"/>
      <c r="Y140" s="146"/>
      <c r="Z140" s="146"/>
      <c r="AA140" s="146"/>
      <c r="AB140" s="146"/>
      <c r="AC140" s="146"/>
      <c r="AD140" s="146"/>
      <c r="AE140" s="146"/>
      <c r="AF140" s="146"/>
      <c r="AG140" s="146"/>
      <c r="AH140" s="216"/>
      <c r="AI140" s="202">
        <f t="shared" si="5"/>
        <v>150</v>
      </c>
      <c r="AJ140" s="215">
        <v>268</v>
      </c>
      <c r="AK140" s="212">
        <f t="shared" si="6"/>
        <v>2.9777777777777779</v>
      </c>
      <c r="AL140" s="110" t="s">
        <v>194</v>
      </c>
    </row>
    <row r="141" spans="1:38" ht="14.25" customHeight="1" x14ac:dyDescent="0.2">
      <c r="A141" s="181">
        <v>129</v>
      </c>
      <c r="B141" s="81" t="s">
        <v>270</v>
      </c>
      <c r="C141" s="34" t="s">
        <v>271</v>
      </c>
      <c r="D141" s="145">
        <v>90</v>
      </c>
      <c r="E141" s="146"/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>
        <v>60</v>
      </c>
      <c r="V141" s="146"/>
      <c r="W141" s="146"/>
      <c r="X141" s="146"/>
      <c r="Y141" s="146"/>
      <c r="Z141" s="146"/>
      <c r="AA141" s="146"/>
      <c r="AB141" s="146"/>
      <c r="AC141" s="146"/>
      <c r="AD141" s="146"/>
      <c r="AE141" s="146"/>
      <c r="AF141" s="146"/>
      <c r="AG141" s="146"/>
      <c r="AH141" s="216"/>
      <c r="AI141" s="202">
        <f t="shared" si="5"/>
        <v>150</v>
      </c>
      <c r="AJ141" s="215">
        <v>41</v>
      </c>
      <c r="AK141" s="212">
        <f t="shared" si="6"/>
        <v>0.45555555555555555</v>
      </c>
      <c r="AL141" s="110" t="s">
        <v>194</v>
      </c>
    </row>
    <row r="142" spans="1:38" ht="14.25" customHeight="1" x14ac:dyDescent="0.2">
      <c r="A142" s="181">
        <v>130</v>
      </c>
      <c r="B142" s="81" t="s">
        <v>270</v>
      </c>
      <c r="C142" s="39" t="s">
        <v>471</v>
      </c>
      <c r="D142" s="145">
        <v>90</v>
      </c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>
        <v>60</v>
      </c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216"/>
      <c r="AI142" s="202">
        <f t="shared" si="5"/>
        <v>150</v>
      </c>
      <c r="AJ142" s="215">
        <v>195</v>
      </c>
      <c r="AK142" s="212">
        <f t="shared" si="6"/>
        <v>2.1666666666666665</v>
      </c>
      <c r="AL142" s="110" t="s">
        <v>194</v>
      </c>
    </row>
    <row r="143" spans="1:38" ht="14.25" customHeight="1" x14ac:dyDescent="0.2">
      <c r="A143" s="181">
        <v>131</v>
      </c>
      <c r="B143" s="81" t="s">
        <v>270</v>
      </c>
      <c r="C143" s="34" t="s">
        <v>472</v>
      </c>
      <c r="D143" s="145">
        <v>90</v>
      </c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>
        <v>60</v>
      </c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216"/>
      <c r="AI143" s="202">
        <f t="shared" si="5"/>
        <v>150</v>
      </c>
      <c r="AJ143" s="215">
        <v>78</v>
      </c>
      <c r="AK143" s="212">
        <f t="shared" si="6"/>
        <v>0.8666666666666667</v>
      </c>
      <c r="AL143" s="110" t="s">
        <v>220</v>
      </c>
    </row>
    <row r="144" spans="1:38" ht="14.25" customHeight="1" x14ac:dyDescent="0.2">
      <c r="A144" s="181">
        <v>132</v>
      </c>
      <c r="B144" s="81" t="s">
        <v>270</v>
      </c>
      <c r="C144" s="120" t="s">
        <v>260</v>
      </c>
      <c r="D144" s="143">
        <v>18</v>
      </c>
      <c r="E144" s="146"/>
      <c r="F144" s="144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4">
        <v>60</v>
      </c>
      <c r="V144" s="146"/>
      <c r="W144" s="146"/>
      <c r="X144" s="144">
        <v>72</v>
      </c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216"/>
      <c r="AI144" s="202">
        <f t="shared" si="5"/>
        <v>150</v>
      </c>
      <c r="AJ144" s="215">
        <v>36</v>
      </c>
      <c r="AK144" s="212">
        <f t="shared" si="6"/>
        <v>2</v>
      </c>
      <c r="AL144" s="110" t="s">
        <v>195</v>
      </c>
    </row>
    <row r="145" spans="1:38" ht="14.25" customHeight="1" x14ac:dyDescent="0.2">
      <c r="A145" s="181">
        <v>133</v>
      </c>
      <c r="B145" s="81" t="s">
        <v>270</v>
      </c>
      <c r="C145" s="120" t="s">
        <v>457</v>
      </c>
      <c r="D145" s="143">
        <v>24</v>
      </c>
      <c r="E145" s="146"/>
      <c r="F145" s="224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371">
        <v>72</v>
      </c>
      <c r="V145" s="146"/>
      <c r="W145" s="146"/>
      <c r="X145" s="224">
        <v>36</v>
      </c>
      <c r="Y145" s="146"/>
      <c r="Z145" s="146"/>
      <c r="AA145" s="146"/>
      <c r="AB145" s="146"/>
      <c r="AC145" s="146">
        <v>12</v>
      </c>
      <c r="AD145" s="146"/>
      <c r="AE145" s="146"/>
      <c r="AF145" s="146">
        <v>6</v>
      </c>
      <c r="AG145" s="146"/>
      <c r="AH145" s="216"/>
      <c r="AI145" s="202">
        <f t="shared" si="5"/>
        <v>150</v>
      </c>
      <c r="AJ145" s="215">
        <v>39</v>
      </c>
      <c r="AK145" s="212">
        <f t="shared" si="6"/>
        <v>1.625</v>
      </c>
      <c r="AL145" s="110" t="s">
        <v>195</v>
      </c>
    </row>
    <row r="146" spans="1:38" ht="14.25" customHeight="1" x14ac:dyDescent="0.2">
      <c r="A146" s="181">
        <v>134</v>
      </c>
      <c r="B146" s="81" t="s">
        <v>270</v>
      </c>
      <c r="C146" s="120" t="s">
        <v>352</v>
      </c>
      <c r="D146" s="143">
        <v>48</v>
      </c>
      <c r="E146" s="146"/>
      <c r="F146" s="144">
        <v>6</v>
      </c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2">
        <v>48</v>
      </c>
      <c r="V146" s="146"/>
      <c r="W146" s="146"/>
      <c r="X146" s="144">
        <v>48</v>
      </c>
      <c r="Y146" s="146"/>
      <c r="Z146" s="146"/>
      <c r="AA146" s="146"/>
      <c r="AB146" s="146"/>
      <c r="AC146" s="146"/>
      <c r="AD146" s="146"/>
      <c r="AE146" s="146"/>
      <c r="AF146" s="146"/>
      <c r="AG146" s="146"/>
      <c r="AH146" s="216"/>
      <c r="AI146" s="202">
        <f t="shared" si="5"/>
        <v>150</v>
      </c>
      <c r="AJ146" s="215">
        <v>245</v>
      </c>
      <c r="AK146" s="212">
        <f t="shared" si="6"/>
        <v>5.104166666666667</v>
      </c>
      <c r="AL146" s="110" t="s">
        <v>195</v>
      </c>
    </row>
    <row r="147" spans="1:38" ht="14.25" customHeight="1" x14ac:dyDescent="0.2">
      <c r="A147" s="181">
        <v>135</v>
      </c>
      <c r="B147" s="81" t="s">
        <v>270</v>
      </c>
      <c r="C147" s="120" t="s">
        <v>455</v>
      </c>
      <c r="D147" s="143">
        <v>54</v>
      </c>
      <c r="E147" s="146"/>
      <c r="F147" s="144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46">
        <v>12</v>
      </c>
      <c r="U147" s="144">
        <v>36</v>
      </c>
      <c r="V147" s="146"/>
      <c r="W147" s="146"/>
      <c r="X147" s="144">
        <v>48</v>
      </c>
      <c r="Y147" s="146"/>
      <c r="Z147" s="146"/>
      <c r="AA147" s="146"/>
      <c r="AB147" s="146"/>
      <c r="AC147" s="146"/>
      <c r="AD147" s="146"/>
      <c r="AE147" s="146"/>
      <c r="AF147" s="146"/>
      <c r="AG147" s="146"/>
      <c r="AH147" s="216"/>
      <c r="AI147" s="202">
        <f t="shared" si="5"/>
        <v>150</v>
      </c>
      <c r="AJ147" s="215">
        <v>88</v>
      </c>
      <c r="AK147" s="212">
        <f t="shared" si="6"/>
        <v>1.6296296296296295</v>
      </c>
      <c r="AL147" s="110" t="s">
        <v>195</v>
      </c>
    </row>
    <row r="148" spans="1:38" ht="14.25" customHeight="1" x14ac:dyDescent="0.2">
      <c r="A148" s="181">
        <v>136</v>
      </c>
      <c r="B148" s="81" t="s">
        <v>270</v>
      </c>
      <c r="C148" s="120" t="s">
        <v>255</v>
      </c>
      <c r="D148" s="223">
        <v>30</v>
      </c>
      <c r="E148" s="146"/>
      <c r="F148" s="142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  <c r="Q148" s="146"/>
      <c r="R148" s="146"/>
      <c r="S148" s="146"/>
      <c r="T148" s="146"/>
      <c r="U148" s="142">
        <v>48</v>
      </c>
      <c r="V148" s="146"/>
      <c r="W148" s="146"/>
      <c r="X148" s="142">
        <v>48</v>
      </c>
      <c r="Y148" s="146"/>
      <c r="Z148" s="146">
        <v>24</v>
      </c>
      <c r="AA148" s="146"/>
      <c r="AB148" s="146"/>
      <c r="AC148" s="146"/>
      <c r="AD148" s="146"/>
      <c r="AE148" s="146"/>
      <c r="AF148" s="146"/>
      <c r="AG148" s="146"/>
      <c r="AH148" s="216"/>
      <c r="AI148" s="202">
        <f t="shared" si="5"/>
        <v>150</v>
      </c>
      <c r="AJ148" s="215">
        <v>102</v>
      </c>
      <c r="AK148" s="212">
        <f t="shared" si="6"/>
        <v>3.4</v>
      </c>
      <c r="AL148" s="110" t="s">
        <v>195</v>
      </c>
    </row>
    <row r="149" spans="1:38" ht="14.25" customHeight="1" x14ac:dyDescent="0.2">
      <c r="A149" s="181">
        <v>137</v>
      </c>
      <c r="B149" s="81" t="s">
        <v>270</v>
      </c>
      <c r="C149" s="34" t="s">
        <v>488</v>
      </c>
      <c r="D149" s="223">
        <v>42</v>
      </c>
      <c r="E149" s="146"/>
      <c r="F149" s="142"/>
      <c r="G149" s="146"/>
      <c r="H149" s="146"/>
      <c r="I149" s="146"/>
      <c r="J149" s="146">
        <v>24</v>
      </c>
      <c r="K149" s="146"/>
      <c r="L149" s="146"/>
      <c r="M149" s="146"/>
      <c r="N149" s="146"/>
      <c r="O149" s="146"/>
      <c r="P149" s="146"/>
      <c r="Q149" s="146"/>
      <c r="R149" s="146"/>
      <c r="S149" s="146"/>
      <c r="T149" s="146"/>
      <c r="U149" s="142">
        <v>24</v>
      </c>
      <c r="V149" s="146"/>
      <c r="W149" s="146"/>
      <c r="X149" s="142">
        <v>60</v>
      </c>
      <c r="Y149" s="146"/>
      <c r="Z149" s="146"/>
      <c r="AA149" s="146"/>
      <c r="AB149" s="146"/>
      <c r="AC149" s="146"/>
      <c r="AD149" s="146"/>
      <c r="AE149" s="146"/>
      <c r="AF149" s="146"/>
      <c r="AG149" s="146"/>
      <c r="AH149" s="216"/>
      <c r="AI149" s="202">
        <f t="shared" si="5"/>
        <v>150</v>
      </c>
      <c r="AJ149" s="215">
        <v>40</v>
      </c>
      <c r="AK149" s="212">
        <f t="shared" si="6"/>
        <v>0.95238095238095233</v>
      </c>
      <c r="AL149" s="110" t="s">
        <v>195</v>
      </c>
    </row>
    <row r="150" spans="1:38" ht="14.25" customHeight="1" x14ac:dyDescent="0.2">
      <c r="A150" s="181">
        <v>138</v>
      </c>
      <c r="B150" s="81" t="s">
        <v>270</v>
      </c>
      <c r="C150" s="189" t="s">
        <v>473</v>
      </c>
      <c r="D150" s="143">
        <v>108</v>
      </c>
      <c r="E150" s="146"/>
      <c r="F150" s="144">
        <v>6</v>
      </c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146"/>
      <c r="T150" s="146"/>
      <c r="U150" s="144">
        <v>12</v>
      </c>
      <c r="V150" s="146"/>
      <c r="W150" s="146"/>
      <c r="X150" s="144">
        <v>24</v>
      </c>
      <c r="Y150" s="146"/>
      <c r="Z150" s="146"/>
      <c r="AA150" s="146"/>
      <c r="AB150" s="146"/>
      <c r="AC150" s="146"/>
      <c r="AD150" s="146"/>
      <c r="AE150" s="146"/>
      <c r="AF150" s="146"/>
      <c r="AG150" s="146"/>
      <c r="AH150" s="216"/>
      <c r="AI150" s="202">
        <f t="shared" si="5"/>
        <v>150</v>
      </c>
      <c r="AJ150" s="215">
        <v>291</v>
      </c>
      <c r="AK150" s="212">
        <f t="shared" si="6"/>
        <v>2.6944444444444446</v>
      </c>
      <c r="AL150" s="110" t="s">
        <v>195</v>
      </c>
    </row>
    <row r="151" spans="1:38" ht="14.25" customHeight="1" x14ac:dyDescent="0.2">
      <c r="A151" s="181">
        <v>139</v>
      </c>
      <c r="B151" s="81" t="s">
        <v>270</v>
      </c>
      <c r="C151" s="120" t="s">
        <v>261</v>
      </c>
      <c r="D151" s="143">
        <v>60</v>
      </c>
      <c r="E151" s="146"/>
      <c r="F151" s="144">
        <v>6</v>
      </c>
      <c r="G151" s="146"/>
      <c r="H151" s="146"/>
      <c r="I151" s="146"/>
      <c r="J151" s="146"/>
      <c r="K151" s="146"/>
      <c r="L151" s="146"/>
      <c r="M151" s="146"/>
      <c r="N151" s="146"/>
      <c r="O151" s="146"/>
      <c r="P151" s="146"/>
      <c r="Q151" s="146"/>
      <c r="R151" s="146"/>
      <c r="S151" s="146"/>
      <c r="T151" s="146"/>
      <c r="U151" s="144">
        <v>60</v>
      </c>
      <c r="V151" s="146"/>
      <c r="W151" s="146"/>
      <c r="X151" s="144">
        <v>24</v>
      </c>
      <c r="Y151" s="146"/>
      <c r="Z151" s="146"/>
      <c r="AA151" s="146"/>
      <c r="AB151" s="146"/>
      <c r="AC151" s="146"/>
      <c r="AD151" s="146"/>
      <c r="AE151" s="146"/>
      <c r="AF151" s="146"/>
      <c r="AG151" s="146"/>
      <c r="AH151" s="216"/>
      <c r="AI151" s="202">
        <f t="shared" si="5"/>
        <v>150</v>
      </c>
      <c r="AJ151" s="215">
        <v>142</v>
      </c>
      <c r="AK151" s="212">
        <f t="shared" si="6"/>
        <v>2.3666666666666667</v>
      </c>
      <c r="AL151" s="110" t="s">
        <v>195</v>
      </c>
    </row>
    <row r="152" spans="1:38" ht="14.25" customHeight="1" x14ac:dyDescent="0.2">
      <c r="A152" s="181">
        <v>140</v>
      </c>
      <c r="B152" s="81" t="s">
        <v>270</v>
      </c>
      <c r="C152" s="189" t="s">
        <v>474</v>
      </c>
      <c r="D152" s="223">
        <v>150</v>
      </c>
      <c r="E152" s="146"/>
      <c r="F152" s="144"/>
      <c r="G152" s="146"/>
      <c r="H152" s="146"/>
      <c r="I152" s="146"/>
      <c r="J152" s="146"/>
      <c r="K152" s="146"/>
      <c r="L152" s="146"/>
      <c r="M152" s="146"/>
      <c r="N152" s="146"/>
      <c r="O152" s="146"/>
      <c r="P152" s="146"/>
      <c r="Q152" s="146"/>
      <c r="R152" s="146"/>
      <c r="S152" s="146"/>
      <c r="T152" s="146"/>
      <c r="U152" s="146"/>
      <c r="V152" s="146"/>
      <c r="W152" s="146"/>
      <c r="X152" s="146"/>
      <c r="Y152" s="146"/>
      <c r="Z152" s="146"/>
      <c r="AA152" s="146"/>
      <c r="AB152" s="146"/>
      <c r="AC152" s="146"/>
      <c r="AD152" s="146"/>
      <c r="AE152" s="146"/>
      <c r="AF152" s="146"/>
      <c r="AG152" s="146"/>
      <c r="AH152" s="216"/>
      <c r="AI152" s="202">
        <f t="shared" si="5"/>
        <v>150</v>
      </c>
      <c r="AJ152" s="215">
        <v>163</v>
      </c>
      <c r="AK152" s="212">
        <f t="shared" si="6"/>
        <v>1.0866666666666667</v>
      </c>
      <c r="AL152" s="110" t="s">
        <v>197</v>
      </c>
    </row>
    <row r="153" spans="1:38" ht="14.25" customHeight="1" x14ac:dyDescent="0.2">
      <c r="A153" s="181">
        <v>141</v>
      </c>
      <c r="B153" s="81" t="s">
        <v>270</v>
      </c>
      <c r="C153" s="305" t="s">
        <v>458</v>
      </c>
      <c r="D153" s="143">
        <f>15*6</f>
        <v>90</v>
      </c>
      <c r="E153" s="146"/>
      <c r="F153" s="146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  <c r="Q153" s="146"/>
      <c r="R153" s="146"/>
      <c r="S153" s="146"/>
      <c r="T153" s="146"/>
      <c r="U153" s="146"/>
      <c r="V153" s="146"/>
      <c r="W153" s="146">
        <v>60</v>
      </c>
      <c r="X153" s="146"/>
      <c r="Y153" s="146"/>
      <c r="Z153" s="146"/>
      <c r="AA153" s="146"/>
      <c r="AB153" s="146"/>
      <c r="AC153" s="146"/>
      <c r="AD153" s="146"/>
      <c r="AE153" s="146"/>
      <c r="AF153" s="146"/>
      <c r="AG153" s="146"/>
      <c r="AH153" s="216"/>
      <c r="AI153" s="202">
        <f t="shared" si="5"/>
        <v>150</v>
      </c>
      <c r="AJ153" s="215">
        <v>260</v>
      </c>
      <c r="AK153" s="212">
        <f t="shared" si="6"/>
        <v>2.8888888888888888</v>
      </c>
      <c r="AL153" s="110" t="s">
        <v>196</v>
      </c>
    </row>
    <row r="154" spans="1:38" ht="14.25" customHeight="1" x14ac:dyDescent="0.2">
      <c r="A154" s="181">
        <v>142</v>
      </c>
      <c r="B154" s="81" t="s">
        <v>270</v>
      </c>
      <c r="C154" s="38" t="s">
        <v>222</v>
      </c>
      <c r="D154" s="147">
        <v>54</v>
      </c>
      <c r="E154" s="146"/>
      <c r="F154" s="146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4">
        <v>10</v>
      </c>
      <c r="T154" s="144"/>
      <c r="U154" s="144">
        <v>20</v>
      </c>
      <c r="V154" s="144"/>
      <c r="W154" s="144">
        <v>42</v>
      </c>
      <c r="X154" s="144">
        <v>24</v>
      </c>
      <c r="Y154" s="146"/>
      <c r="Z154" s="146"/>
      <c r="AA154" s="146"/>
      <c r="AB154" s="146"/>
      <c r="AC154" s="146"/>
      <c r="AD154" s="146"/>
      <c r="AE154" s="146"/>
      <c r="AF154" s="146"/>
      <c r="AG154" s="146"/>
      <c r="AH154" s="216"/>
      <c r="AI154" s="202">
        <f t="shared" si="5"/>
        <v>150</v>
      </c>
      <c r="AJ154" s="215">
        <v>89</v>
      </c>
      <c r="AK154" s="212">
        <f t="shared" si="6"/>
        <v>1.6481481481481481</v>
      </c>
      <c r="AL154" s="110" t="s">
        <v>198</v>
      </c>
    </row>
    <row r="155" spans="1:38" ht="14.25" customHeight="1" x14ac:dyDescent="0.2">
      <c r="A155" s="181">
        <v>143</v>
      </c>
      <c r="B155" s="81" t="s">
        <v>270</v>
      </c>
      <c r="C155" s="34" t="s">
        <v>356</v>
      </c>
      <c r="D155" s="147">
        <v>45</v>
      </c>
      <c r="E155" s="146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4">
        <v>10</v>
      </c>
      <c r="T155" s="144"/>
      <c r="U155" s="144">
        <v>30</v>
      </c>
      <c r="V155" s="144"/>
      <c r="W155" s="144">
        <v>46</v>
      </c>
      <c r="X155" s="144">
        <v>19</v>
      </c>
      <c r="Y155" s="146"/>
      <c r="Z155" s="146"/>
      <c r="AA155" s="146"/>
      <c r="AB155" s="146"/>
      <c r="AC155" s="146"/>
      <c r="AD155" s="146"/>
      <c r="AE155" s="146"/>
      <c r="AF155" s="146"/>
      <c r="AG155" s="146"/>
      <c r="AH155" s="216"/>
      <c r="AI155" s="202">
        <f t="shared" si="5"/>
        <v>150</v>
      </c>
      <c r="AJ155" s="215">
        <v>116</v>
      </c>
      <c r="AK155" s="212">
        <f t="shared" si="6"/>
        <v>2.5777777777777779</v>
      </c>
      <c r="AL155" s="110" t="s">
        <v>198</v>
      </c>
    </row>
    <row r="156" spans="1:38" ht="14.25" customHeight="1" x14ac:dyDescent="0.2">
      <c r="A156" s="181">
        <v>144</v>
      </c>
      <c r="B156" s="81" t="s">
        <v>270</v>
      </c>
      <c r="C156" s="34" t="s">
        <v>357</v>
      </c>
      <c r="D156" s="147">
        <v>45</v>
      </c>
      <c r="E156" s="146"/>
      <c r="F156" s="146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146"/>
      <c r="S156" s="144">
        <v>10</v>
      </c>
      <c r="T156" s="144"/>
      <c r="U156" s="144">
        <v>30</v>
      </c>
      <c r="V156" s="144"/>
      <c r="W156" s="144">
        <v>46</v>
      </c>
      <c r="X156" s="144">
        <v>19</v>
      </c>
      <c r="Y156" s="146"/>
      <c r="Z156" s="146"/>
      <c r="AA156" s="146"/>
      <c r="AB156" s="146"/>
      <c r="AC156" s="146"/>
      <c r="AD156" s="146"/>
      <c r="AE156" s="146"/>
      <c r="AF156" s="146"/>
      <c r="AG156" s="146"/>
      <c r="AH156" s="216"/>
      <c r="AI156" s="202">
        <f t="shared" si="5"/>
        <v>150</v>
      </c>
      <c r="AJ156" s="215">
        <v>79</v>
      </c>
      <c r="AK156" s="212">
        <f t="shared" si="6"/>
        <v>1.7555555555555555</v>
      </c>
      <c r="AL156" s="110" t="s">
        <v>198</v>
      </c>
    </row>
    <row r="157" spans="1:38" ht="14.25" customHeight="1" x14ac:dyDescent="0.2">
      <c r="A157" s="181">
        <v>145</v>
      </c>
      <c r="B157" s="81" t="s">
        <v>270</v>
      </c>
      <c r="C157" s="34" t="s">
        <v>358</v>
      </c>
      <c r="D157" s="147">
        <v>45</v>
      </c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4">
        <v>15</v>
      </c>
      <c r="T157" s="144"/>
      <c r="U157" s="144">
        <v>25</v>
      </c>
      <c r="V157" s="144"/>
      <c r="W157" s="144">
        <v>40</v>
      </c>
      <c r="X157" s="144">
        <v>25</v>
      </c>
      <c r="Y157" s="146"/>
      <c r="Z157" s="146"/>
      <c r="AA157" s="146"/>
      <c r="AB157" s="146"/>
      <c r="AC157" s="146"/>
      <c r="AD157" s="146"/>
      <c r="AE157" s="146"/>
      <c r="AF157" s="146"/>
      <c r="AG157" s="146"/>
      <c r="AH157" s="216"/>
      <c r="AI157" s="202">
        <f t="shared" si="5"/>
        <v>150</v>
      </c>
      <c r="AJ157" s="215">
        <v>67</v>
      </c>
      <c r="AK157" s="212">
        <f t="shared" si="6"/>
        <v>1.4888888888888889</v>
      </c>
      <c r="AL157" s="110" t="s">
        <v>198</v>
      </c>
    </row>
    <row r="158" spans="1:38" ht="14.25" customHeight="1" x14ac:dyDescent="0.2">
      <c r="A158" s="181">
        <v>146</v>
      </c>
      <c r="B158" s="81" t="s">
        <v>270</v>
      </c>
      <c r="C158" s="34" t="s">
        <v>489</v>
      </c>
      <c r="D158" s="147">
        <v>90</v>
      </c>
      <c r="E158" s="146"/>
      <c r="F158" s="146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  <c r="Q158" s="146"/>
      <c r="R158" s="146"/>
      <c r="S158" s="148"/>
      <c r="T158" s="148"/>
      <c r="U158" s="148"/>
      <c r="V158" s="148"/>
      <c r="W158" s="148">
        <v>60</v>
      </c>
      <c r="X158" s="148"/>
      <c r="Y158" s="146"/>
      <c r="Z158" s="146"/>
      <c r="AA158" s="146"/>
      <c r="AB158" s="146"/>
      <c r="AC158" s="146"/>
      <c r="AD158" s="146"/>
      <c r="AE158" s="146"/>
      <c r="AF158" s="146"/>
      <c r="AG158" s="146"/>
      <c r="AH158" s="216"/>
      <c r="AI158" s="202">
        <f t="shared" si="5"/>
        <v>150</v>
      </c>
      <c r="AJ158" s="215">
        <v>208</v>
      </c>
      <c r="AK158" s="212">
        <f t="shared" si="6"/>
        <v>2.3111111111111109</v>
      </c>
      <c r="AL158" s="110" t="s">
        <v>223</v>
      </c>
    </row>
    <row r="159" spans="1:38" ht="14.25" customHeight="1" x14ac:dyDescent="0.2">
      <c r="A159" s="181">
        <v>147</v>
      </c>
      <c r="B159" s="81" t="s">
        <v>270</v>
      </c>
      <c r="C159" s="34" t="s">
        <v>490</v>
      </c>
      <c r="D159" s="147">
        <v>90</v>
      </c>
      <c r="E159" s="146"/>
      <c r="F159" s="146"/>
      <c r="G159" s="146"/>
      <c r="H159" s="146"/>
      <c r="I159" s="146"/>
      <c r="J159" s="146"/>
      <c r="K159" s="146"/>
      <c r="L159" s="146"/>
      <c r="M159" s="146"/>
      <c r="N159" s="146"/>
      <c r="O159" s="146"/>
      <c r="P159" s="146"/>
      <c r="Q159" s="146"/>
      <c r="R159" s="146"/>
      <c r="S159" s="148"/>
      <c r="T159" s="148"/>
      <c r="U159" s="148"/>
      <c r="V159" s="148"/>
      <c r="W159" s="148">
        <v>60</v>
      </c>
      <c r="X159" s="148"/>
      <c r="Y159" s="146"/>
      <c r="Z159" s="146"/>
      <c r="AA159" s="146"/>
      <c r="AB159" s="146"/>
      <c r="AC159" s="146"/>
      <c r="AD159" s="146"/>
      <c r="AE159" s="146"/>
      <c r="AF159" s="146"/>
      <c r="AG159" s="146"/>
      <c r="AH159" s="216"/>
      <c r="AI159" s="202">
        <f t="shared" si="5"/>
        <v>150</v>
      </c>
      <c r="AJ159" s="215">
        <v>124</v>
      </c>
      <c r="AK159" s="212">
        <f t="shared" si="6"/>
        <v>1.3777777777777778</v>
      </c>
      <c r="AL159" s="110" t="s">
        <v>224</v>
      </c>
    </row>
    <row r="160" spans="1:38" ht="14.25" customHeight="1" x14ac:dyDescent="0.2">
      <c r="A160" s="181">
        <v>148</v>
      </c>
      <c r="B160" s="81" t="s">
        <v>270</v>
      </c>
      <c r="C160" s="34" t="s">
        <v>491</v>
      </c>
      <c r="D160" s="147">
        <v>90</v>
      </c>
      <c r="E160" s="146"/>
      <c r="F160" s="146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  <c r="Q160" s="146"/>
      <c r="R160" s="146"/>
      <c r="S160" s="148"/>
      <c r="T160" s="148"/>
      <c r="U160" s="148"/>
      <c r="V160" s="148"/>
      <c r="W160" s="148">
        <v>60</v>
      </c>
      <c r="X160" s="148"/>
      <c r="Y160" s="146"/>
      <c r="Z160" s="146"/>
      <c r="AA160" s="146"/>
      <c r="AB160" s="146"/>
      <c r="AC160" s="146"/>
      <c r="AD160" s="146"/>
      <c r="AE160" s="146"/>
      <c r="AF160" s="146"/>
      <c r="AG160" s="146"/>
      <c r="AH160" s="216"/>
      <c r="AI160" s="202">
        <f t="shared" si="5"/>
        <v>150</v>
      </c>
      <c r="AJ160" s="215">
        <v>133</v>
      </c>
      <c r="AK160" s="212">
        <f t="shared" si="6"/>
        <v>1.4777777777777779</v>
      </c>
      <c r="AL160" s="110" t="s">
        <v>225</v>
      </c>
    </row>
    <row r="161" spans="1:38" ht="14.25" customHeight="1" x14ac:dyDescent="0.2">
      <c r="A161" s="181">
        <v>149</v>
      </c>
      <c r="B161" s="81" t="s">
        <v>270</v>
      </c>
      <c r="C161" s="34" t="s">
        <v>446</v>
      </c>
      <c r="D161" s="145">
        <v>40</v>
      </c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  <c r="R161" s="146"/>
      <c r="S161" s="146"/>
      <c r="T161" s="146"/>
      <c r="U161" s="146">
        <v>50</v>
      </c>
      <c r="V161" s="146"/>
      <c r="W161" s="146">
        <v>60</v>
      </c>
      <c r="X161" s="146"/>
      <c r="Y161" s="146"/>
      <c r="Z161" s="146"/>
      <c r="AA161" s="146"/>
      <c r="AB161" s="146"/>
      <c r="AC161" s="146"/>
      <c r="AD161" s="146"/>
      <c r="AE161" s="146"/>
      <c r="AF161" s="146"/>
      <c r="AG161" s="146"/>
      <c r="AH161" s="216"/>
      <c r="AI161" s="202">
        <f t="shared" si="5"/>
        <v>150</v>
      </c>
      <c r="AJ161" s="215">
        <v>141</v>
      </c>
      <c r="AK161" s="212">
        <f t="shared" si="6"/>
        <v>3.5249999999999999</v>
      </c>
      <c r="AL161" s="110" t="s">
        <v>202</v>
      </c>
    </row>
    <row r="162" spans="1:38" ht="14.25" customHeight="1" x14ac:dyDescent="0.2">
      <c r="A162" s="181">
        <v>150</v>
      </c>
      <c r="B162" s="81" t="s">
        <v>270</v>
      </c>
      <c r="C162" s="34" t="s">
        <v>363</v>
      </c>
      <c r="D162" s="145">
        <v>50</v>
      </c>
      <c r="E162" s="146"/>
      <c r="F162" s="146"/>
      <c r="G162" s="146"/>
      <c r="H162" s="146"/>
      <c r="I162" s="146"/>
      <c r="J162" s="146"/>
      <c r="K162" s="146"/>
      <c r="L162" s="146"/>
      <c r="M162" s="146"/>
      <c r="N162" s="146"/>
      <c r="O162" s="146"/>
      <c r="P162" s="146"/>
      <c r="Q162" s="146"/>
      <c r="R162" s="146"/>
      <c r="S162" s="146"/>
      <c r="T162" s="146"/>
      <c r="U162" s="146">
        <v>50</v>
      </c>
      <c r="V162" s="146"/>
      <c r="W162" s="146">
        <v>50</v>
      </c>
      <c r="X162" s="146"/>
      <c r="Y162" s="146"/>
      <c r="Z162" s="146"/>
      <c r="AA162" s="146"/>
      <c r="AB162" s="146"/>
      <c r="AC162" s="146"/>
      <c r="AD162" s="146"/>
      <c r="AE162" s="146"/>
      <c r="AF162" s="146"/>
      <c r="AG162" s="146"/>
      <c r="AH162" s="216"/>
      <c r="AI162" s="202">
        <f t="shared" si="5"/>
        <v>150</v>
      </c>
      <c r="AJ162" s="215">
        <v>67</v>
      </c>
      <c r="AK162" s="212">
        <f t="shared" si="6"/>
        <v>1.34</v>
      </c>
      <c r="AL162" s="110" t="s">
        <v>202</v>
      </c>
    </row>
    <row r="163" spans="1:38" ht="14.25" customHeight="1" x14ac:dyDescent="0.2">
      <c r="A163" s="181">
        <v>151</v>
      </c>
      <c r="B163" s="81" t="s">
        <v>270</v>
      </c>
      <c r="C163" s="34" t="s">
        <v>492</v>
      </c>
      <c r="D163" s="145">
        <v>60</v>
      </c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146"/>
      <c r="S163" s="146"/>
      <c r="T163" s="146"/>
      <c r="U163" s="146">
        <v>50</v>
      </c>
      <c r="V163" s="146"/>
      <c r="W163" s="146">
        <v>40</v>
      </c>
      <c r="X163" s="146"/>
      <c r="Y163" s="146"/>
      <c r="Z163" s="146"/>
      <c r="AA163" s="146"/>
      <c r="AB163" s="146"/>
      <c r="AC163" s="146"/>
      <c r="AD163" s="146"/>
      <c r="AE163" s="146"/>
      <c r="AF163" s="146"/>
      <c r="AG163" s="146"/>
      <c r="AH163" s="216"/>
      <c r="AI163" s="202">
        <f t="shared" si="5"/>
        <v>150</v>
      </c>
      <c r="AJ163" s="215">
        <v>148</v>
      </c>
      <c r="AK163" s="212">
        <f t="shared" si="6"/>
        <v>2.4666666666666668</v>
      </c>
      <c r="AL163" s="110" t="s">
        <v>202</v>
      </c>
    </row>
    <row r="164" spans="1:38" ht="14.25" customHeight="1" x14ac:dyDescent="0.2">
      <c r="A164" s="181">
        <v>152</v>
      </c>
      <c r="B164" s="81" t="s">
        <v>270</v>
      </c>
      <c r="C164" s="315" t="s">
        <v>366</v>
      </c>
      <c r="D164" s="271">
        <v>42</v>
      </c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146"/>
      <c r="S164" s="146"/>
      <c r="T164" s="146"/>
      <c r="U164" s="273">
        <v>36</v>
      </c>
      <c r="V164" s="307"/>
      <c r="W164" s="275">
        <v>36</v>
      </c>
      <c r="X164" s="373">
        <v>24</v>
      </c>
      <c r="Y164" s="275"/>
      <c r="Z164" s="275"/>
      <c r="AA164" s="275"/>
      <c r="AB164" s="275"/>
      <c r="AC164" s="275"/>
      <c r="AD164" s="275"/>
      <c r="AE164" s="275">
        <v>12</v>
      </c>
      <c r="AF164" s="146"/>
      <c r="AG164" s="146"/>
      <c r="AH164" s="216"/>
      <c r="AI164" s="202">
        <f t="shared" si="5"/>
        <v>150</v>
      </c>
      <c r="AJ164" s="215">
        <v>160</v>
      </c>
      <c r="AK164" s="212">
        <f t="shared" si="6"/>
        <v>3.8095238095238093</v>
      </c>
      <c r="AL164" s="110" t="s">
        <v>203</v>
      </c>
    </row>
    <row r="165" spans="1:38" ht="14.25" customHeight="1" x14ac:dyDescent="0.2">
      <c r="A165" s="181">
        <v>153</v>
      </c>
      <c r="B165" s="81" t="s">
        <v>270</v>
      </c>
      <c r="C165" s="315" t="s">
        <v>365</v>
      </c>
      <c r="D165" s="271">
        <v>36</v>
      </c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46"/>
      <c r="T165" s="146"/>
      <c r="U165" s="273">
        <v>36</v>
      </c>
      <c r="V165" s="276"/>
      <c r="W165" s="275">
        <v>36</v>
      </c>
      <c r="X165" s="325">
        <v>24</v>
      </c>
      <c r="Y165" s="372"/>
      <c r="Z165" s="276"/>
      <c r="AA165" s="372"/>
      <c r="AB165" s="276"/>
      <c r="AC165" s="276"/>
      <c r="AD165" s="276"/>
      <c r="AE165" s="276">
        <v>18</v>
      </c>
      <c r="AF165" s="146"/>
      <c r="AG165" s="146"/>
      <c r="AH165" s="216"/>
      <c r="AI165" s="202">
        <f t="shared" si="5"/>
        <v>150</v>
      </c>
      <c r="AJ165" s="215">
        <v>148</v>
      </c>
      <c r="AK165" s="212">
        <f t="shared" si="6"/>
        <v>4.1111111111111107</v>
      </c>
      <c r="AL165" s="110" t="s">
        <v>203</v>
      </c>
    </row>
    <row r="166" spans="1:38" ht="14.25" customHeight="1" x14ac:dyDescent="0.2">
      <c r="A166" s="181">
        <v>154</v>
      </c>
      <c r="B166" s="81" t="s">
        <v>270</v>
      </c>
      <c r="C166" s="315" t="s">
        <v>226</v>
      </c>
      <c r="D166" s="272">
        <v>54</v>
      </c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  <c r="U166" s="274">
        <v>36</v>
      </c>
      <c r="V166" s="274"/>
      <c r="W166" s="274">
        <v>36</v>
      </c>
      <c r="X166" s="274"/>
      <c r="Y166" s="274"/>
      <c r="Z166" s="274"/>
      <c r="AA166" s="274"/>
      <c r="AB166" s="274"/>
      <c r="AC166" s="274"/>
      <c r="AD166" s="274"/>
      <c r="AE166" s="274">
        <v>24</v>
      </c>
      <c r="AF166" s="146"/>
      <c r="AG166" s="146"/>
      <c r="AH166" s="216"/>
      <c r="AI166" s="202">
        <f t="shared" si="5"/>
        <v>150</v>
      </c>
      <c r="AJ166" s="215">
        <v>197</v>
      </c>
      <c r="AK166" s="212">
        <f t="shared" si="6"/>
        <v>3.6481481481481484</v>
      </c>
      <c r="AL166" s="110" t="s">
        <v>203</v>
      </c>
    </row>
    <row r="167" spans="1:38" ht="14.25" customHeight="1" x14ac:dyDescent="0.2">
      <c r="A167" s="181">
        <v>155</v>
      </c>
      <c r="B167" s="81" t="s">
        <v>270</v>
      </c>
      <c r="C167" s="316" t="s">
        <v>459</v>
      </c>
      <c r="D167" s="376">
        <v>54</v>
      </c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  <c r="T167" s="146"/>
      <c r="U167" s="273">
        <v>36</v>
      </c>
      <c r="V167" s="273"/>
      <c r="W167" s="273">
        <v>60</v>
      </c>
      <c r="X167" s="273"/>
      <c r="Y167" s="377"/>
      <c r="Z167" s="273"/>
      <c r="AA167" s="377"/>
      <c r="AB167" s="273"/>
      <c r="AC167" s="377"/>
      <c r="AD167" s="377"/>
      <c r="AE167" s="377"/>
      <c r="AF167" s="146"/>
      <c r="AG167" s="146"/>
      <c r="AH167" s="216"/>
      <c r="AI167" s="202">
        <f t="shared" si="5"/>
        <v>150</v>
      </c>
      <c r="AJ167" s="215">
        <v>158</v>
      </c>
      <c r="AK167" s="212">
        <f t="shared" si="6"/>
        <v>2.925925925925926</v>
      </c>
      <c r="AL167" s="110" t="s">
        <v>203</v>
      </c>
    </row>
    <row r="168" spans="1:38" ht="14.25" customHeight="1" x14ac:dyDescent="0.2">
      <c r="A168" s="181">
        <v>156</v>
      </c>
      <c r="B168" s="81" t="s">
        <v>270</v>
      </c>
      <c r="C168" s="374" t="s">
        <v>368</v>
      </c>
      <c r="D168" s="425" t="s">
        <v>367</v>
      </c>
      <c r="E168" s="425"/>
      <c r="F168" s="425"/>
      <c r="G168" s="425"/>
      <c r="H168" s="425"/>
      <c r="I168" s="425"/>
      <c r="J168" s="425"/>
      <c r="K168" s="425"/>
      <c r="L168" s="425"/>
      <c r="M168" s="425"/>
      <c r="N168" s="425"/>
      <c r="O168" s="425"/>
      <c r="P168" s="425"/>
      <c r="Q168" s="425"/>
      <c r="R168" s="425"/>
      <c r="S168" s="425"/>
      <c r="T168" s="425"/>
      <c r="U168" s="425"/>
      <c r="V168" s="425"/>
      <c r="W168" s="425"/>
      <c r="X168" s="425"/>
      <c r="Y168" s="425"/>
      <c r="Z168" s="425"/>
      <c r="AA168" s="425"/>
      <c r="AB168" s="425"/>
      <c r="AC168" s="425"/>
      <c r="AD168" s="425"/>
      <c r="AE168" s="425"/>
      <c r="AF168" s="425"/>
      <c r="AG168" s="425"/>
      <c r="AH168" s="425"/>
      <c r="AI168" s="375">
        <f t="shared" si="5"/>
        <v>0</v>
      </c>
      <c r="AJ168" s="215"/>
      <c r="AK168" s="212" t="e">
        <f t="shared" si="6"/>
        <v>#VALUE!</v>
      </c>
      <c r="AL168" s="110" t="s">
        <v>238</v>
      </c>
    </row>
    <row r="169" spans="1:38" ht="14.25" customHeight="1" thickBot="1" x14ac:dyDescent="0.25">
      <c r="A169" s="181">
        <v>157</v>
      </c>
      <c r="B169" s="81" t="s">
        <v>270</v>
      </c>
      <c r="C169" s="305" t="s">
        <v>370</v>
      </c>
      <c r="D169" s="145">
        <v>90</v>
      </c>
      <c r="E169" s="146"/>
      <c r="F169" s="146"/>
      <c r="G169" s="146"/>
      <c r="H169" s="146"/>
      <c r="I169" s="146"/>
      <c r="J169" s="146"/>
      <c r="K169" s="146"/>
      <c r="L169" s="146"/>
      <c r="M169" s="146"/>
      <c r="N169" s="146"/>
      <c r="O169" s="146"/>
      <c r="P169" s="146"/>
      <c r="Q169" s="146"/>
      <c r="R169" s="146"/>
      <c r="S169" s="146"/>
      <c r="T169" s="146"/>
      <c r="U169" s="146">
        <v>60</v>
      </c>
      <c r="V169" s="146"/>
      <c r="W169" s="146"/>
      <c r="X169" s="146"/>
      <c r="Y169" s="146"/>
      <c r="Z169" s="146"/>
      <c r="AA169" s="146"/>
      <c r="AB169" s="146"/>
      <c r="AC169" s="146"/>
      <c r="AD169" s="146"/>
      <c r="AE169" s="146"/>
      <c r="AF169" s="146"/>
      <c r="AG169" s="146"/>
      <c r="AH169" s="216"/>
      <c r="AI169" s="202">
        <f t="shared" si="5"/>
        <v>150</v>
      </c>
      <c r="AJ169" s="215">
        <v>292</v>
      </c>
      <c r="AK169" s="212">
        <f t="shared" si="6"/>
        <v>3.2444444444444445</v>
      </c>
      <c r="AL169" s="110" t="s">
        <v>238</v>
      </c>
    </row>
    <row r="170" spans="1:38" ht="19.5" customHeight="1" thickBot="1" x14ac:dyDescent="0.25">
      <c r="A170" s="413" t="s">
        <v>2</v>
      </c>
      <c r="B170" s="414"/>
      <c r="C170" s="421"/>
      <c r="D170" s="191">
        <f t="shared" ref="D170:AH170" si="7">SUM(D13:D169)</f>
        <v>4775</v>
      </c>
      <c r="E170" s="191">
        <f t="shared" si="7"/>
        <v>0</v>
      </c>
      <c r="F170" s="191">
        <f t="shared" si="7"/>
        <v>22</v>
      </c>
      <c r="G170" s="191">
        <f t="shared" si="7"/>
        <v>460</v>
      </c>
      <c r="H170" s="191">
        <f t="shared" si="7"/>
        <v>0</v>
      </c>
      <c r="I170" s="191">
        <f t="shared" si="7"/>
        <v>18</v>
      </c>
      <c r="J170" s="191">
        <f t="shared" si="7"/>
        <v>62</v>
      </c>
      <c r="K170" s="191">
        <f t="shared" si="7"/>
        <v>0</v>
      </c>
      <c r="L170" s="191">
        <f t="shared" si="7"/>
        <v>308</v>
      </c>
      <c r="M170" s="191">
        <f t="shared" si="7"/>
        <v>0</v>
      </c>
      <c r="N170" s="191">
        <f t="shared" si="7"/>
        <v>0</v>
      </c>
      <c r="O170" s="191">
        <f t="shared" si="7"/>
        <v>0</v>
      </c>
      <c r="P170" s="191">
        <f t="shared" si="7"/>
        <v>0</v>
      </c>
      <c r="Q170" s="191">
        <f t="shared" si="7"/>
        <v>0</v>
      </c>
      <c r="R170" s="191">
        <f t="shared" si="7"/>
        <v>164</v>
      </c>
      <c r="S170" s="191">
        <f t="shared" si="7"/>
        <v>1453</v>
      </c>
      <c r="T170" s="191">
        <f t="shared" si="7"/>
        <v>210</v>
      </c>
      <c r="U170" s="191">
        <f t="shared" si="7"/>
        <v>4149</v>
      </c>
      <c r="V170" s="191">
        <f t="shared" si="7"/>
        <v>0</v>
      </c>
      <c r="W170" s="191">
        <f t="shared" si="7"/>
        <v>2784</v>
      </c>
      <c r="X170" s="191">
        <f t="shared" si="7"/>
        <v>6207</v>
      </c>
      <c r="Y170" s="191">
        <f t="shared" si="7"/>
        <v>0</v>
      </c>
      <c r="Z170" s="191">
        <f t="shared" si="7"/>
        <v>24</v>
      </c>
      <c r="AA170" s="191">
        <f t="shared" si="7"/>
        <v>0</v>
      </c>
      <c r="AB170" s="191">
        <f t="shared" si="7"/>
        <v>0</v>
      </c>
      <c r="AC170" s="191">
        <f t="shared" si="7"/>
        <v>72</v>
      </c>
      <c r="AD170" s="191">
        <f t="shared" si="7"/>
        <v>0</v>
      </c>
      <c r="AE170" s="191">
        <f t="shared" si="7"/>
        <v>222</v>
      </c>
      <c r="AF170" s="191">
        <f t="shared" si="7"/>
        <v>30</v>
      </c>
      <c r="AG170" s="191">
        <f t="shared" si="7"/>
        <v>1250</v>
      </c>
      <c r="AH170" s="191">
        <f t="shared" si="7"/>
        <v>0</v>
      </c>
      <c r="AI170" s="298">
        <f t="shared" si="3"/>
        <v>22210</v>
      </c>
      <c r="AJ170" s="370">
        <f>SUM(AJ13:AJ169)</f>
        <v>12887</v>
      </c>
      <c r="AK170" s="234">
        <f t="shared" si="4"/>
        <v>2.6988481675392668</v>
      </c>
    </row>
    <row r="171" spans="1:38" x14ac:dyDescent="0.2">
      <c r="A171" s="154"/>
      <c r="B171" s="154"/>
    </row>
    <row r="172" spans="1:38" x14ac:dyDescent="0.2">
      <c r="A172" s="154"/>
      <c r="B172" s="154"/>
      <c r="C172" s="194" t="s">
        <v>18</v>
      </c>
    </row>
    <row r="173" spans="1:38" x14ac:dyDescent="0.2">
      <c r="A173" s="154"/>
      <c r="B173" s="154"/>
    </row>
    <row r="174" spans="1:38" x14ac:dyDescent="0.2">
      <c r="A174" s="154"/>
      <c r="B174" s="154"/>
    </row>
    <row r="175" spans="1:38" x14ac:dyDescent="0.2">
      <c r="A175" s="154"/>
      <c r="B175" s="154"/>
    </row>
    <row r="176" spans="1:38" x14ac:dyDescent="0.2">
      <c r="A176" s="195"/>
      <c r="B176" s="195"/>
      <c r="C176" s="196"/>
      <c r="F176" s="197"/>
      <c r="G176" s="197"/>
      <c r="H176" s="197"/>
      <c r="I176" s="197"/>
      <c r="J176" s="197"/>
      <c r="K176" s="197"/>
      <c r="L176" s="197"/>
      <c r="M176" s="197"/>
      <c r="N176" s="197"/>
      <c r="O176" s="197"/>
      <c r="P176" s="197"/>
      <c r="Q176" s="197"/>
      <c r="R176" s="197"/>
      <c r="S176" s="197"/>
      <c r="T176" s="197"/>
      <c r="U176" s="197"/>
      <c r="V176" s="197"/>
      <c r="W176" s="197"/>
      <c r="X176" s="197"/>
      <c r="AA176" s="197"/>
      <c r="AB176" s="197"/>
      <c r="AC176" s="197"/>
      <c r="AF176" s="197"/>
      <c r="AG176" s="197"/>
      <c r="AH176" s="197"/>
    </row>
    <row r="177" spans="1:34" x14ac:dyDescent="0.2">
      <c r="A177" s="156" t="s">
        <v>5</v>
      </c>
      <c r="C177" s="188"/>
      <c r="F177" s="154" t="s">
        <v>6</v>
      </c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AA177" s="163"/>
      <c r="AB177" s="163"/>
      <c r="AC177" s="163"/>
      <c r="AF177" s="163"/>
      <c r="AG177" s="163"/>
      <c r="AH177" s="163"/>
    </row>
    <row r="178" spans="1:34" x14ac:dyDescent="0.2">
      <c r="A178" s="154"/>
      <c r="B178" s="154"/>
    </row>
    <row r="179" spans="1:34" x14ac:dyDescent="0.2">
      <c r="A179" s="154"/>
      <c r="B179" s="154"/>
    </row>
    <row r="180" spans="1:34" x14ac:dyDescent="0.2">
      <c r="A180" s="154"/>
      <c r="B180" s="154"/>
    </row>
    <row r="181" spans="1:34" x14ac:dyDescent="0.2">
      <c r="A181" s="195"/>
      <c r="B181" s="195"/>
      <c r="C181" s="196"/>
    </row>
    <row r="182" spans="1:34" x14ac:dyDescent="0.2">
      <c r="A182" s="156" t="s">
        <v>4</v>
      </c>
      <c r="C182" s="188"/>
    </row>
    <row r="183" spans="1:34" x14ac:dyDescent="0.2">
      <c r="A183" s="154"/>
      <c r="B183" s="154"/>
      <c r="F183" s="198" t="s">
        <v>151</v>
      </c>
    </row>
    <row r="184" spans="1:34" x14ac:dyDescent="0.2">
      <c r="A184" s="154"/>
      <c r="B184" s="154"/>
    </row>
    <row r="185" spans="1:34" x14ac:dyDescent="0.2">
      <c r="A185" s="154"/>
      <c r="B185" s="154"/>
      <c r="D185" s="156" t="s">
        <v>19</v>
      </c>
      <c r="F185" s="156" t="s">
        <v>134</v>
      </c>
      <c r="O185" s="156" t="s">
        <v>165</v>
      </c>
      <c r="Q185" s="156" t="s">
        <v>145</v>
      </c>
      <c r="Y185" s="199" t="s">
        <v>130</v>
      </c>
      <c r="Z185" s="155" t="s">
        <v>131</v>
      </c>
    </row>
    <row r="186" spans="1:34" x14ac:dyDescent="0.2">
      <c r="A186" s="154"/>
      <c r="B186" s="154"/>
      <c r="D186" s="156" t="s">
        <v>158</v>
      </c>
      <c r="F186" s="156" t="s">
        <v>180</v>
      </c>
      <c r="O186" s="156" t="s">
        <v>53</v>
      </c>
      <c r="Q186" s="156" t="s">
        <v>54</v>
      </c>
      <c r="Y186" s="156" t="s">
        <v>122</v>
      </c>
      <c r="Z186" s="156" t="s">
        <v>123</v>
      </c>
    </row>
    <row r="187" spans="1:34" x14ac:dyDescent="0.2">
      <c r="A187" s="154"/>
      <c r="B187" s="154"/>
      <c r="D187" s="156" t="s">
        <v>20</v>
      </c>
      <c r="F187" s="156" t="s">
        <v>108</v>
      </c>
      <c r="O187" s="156" t="s">
        <v>21</v>
      </c>
      <c r="Q187" s="156" t="s">
        <v>120</v>
      </c>
      <c r="Y187" s="156" t="s">
        <v>125</v>
      </c>
      <c r="Z187" s="156" t="s">
        <v>126</v>
      </c>
      <c r="AA187" s="155"/>
    </row>
    <row r="188" spans="1:34" x14ac:dyDescent="0.2">
      <c r="A188" s="154"/>
      <c r="B188" s="154"/>
      <c r="D188" s="156" t="s">
        <v>135</v>
      </c>
      <c r="F188" s="156" t="s">
        <v>136</v>
      </c>
      <c r="O188" s="156" t="s">
        <v>29</v>
      </c>
      <c r="Q188" s="156" t="s">
        <v>30</v>
      </c>
      <c r="Y188" s="156" t="s">
        <v>127</v>
      </c>
      <c r="Z188" s="156" t="s">
        <v>128</v>
      </c>
      <c r="AA188" s="155"/>
    </row>
    <row r="189" spans="1:34" x14ac:dyDescent="0.2">
      <c r="A189" s="154"/>
      <c r="B189" s="154"/>
      <c r="D189" s="156" t="s">
        <v>107</v>
      </c>
      <c r="F189" s="156" t="s">
        <v>137</v>
      </c>
      <c r="O189" s="156" t="s">
        <v>22</v>
      </c>
      <c r="Q189" s="156" t="s">
        <v>23</v>
      </c>
      <c r="Y189" s="156" t="s">
        <v>156</v>
      </c>
      <c r="Z189" s="156" t="s">
        <v>157</v>
      </c>
    </row>
    <row r="190" spans="1:34" x14ac:dyDescent="0.2">
      <c r="A190" s="154"/>
      <c r="B190" s="154"/>
      <c r="D190" s="156" t="s">
        <v>138</v>
      </c>
      <c r="F190" s="156" t="s">
        <v>139</v>
      </c>
      <c r="O190" s="156" t="s">
        <v>146</v>
      </c>
      <c r="Q190" s="156" t="s">
        <v>149</v>
      </c>
      <c r="Y190" s="156" t="s">
        <v>166</v>
      </c>
      <c r="Z190" s="156" t="s">
        <v>167</v>
      </c>
    </row>
    <row r="191" spans="1:34" x14ac:dyDescent="0.2">
      <c r="A191" s="154"/>
      <c r="B191" s="154"/>
      <c r="D191" s="156" t="s">
        <v>140</v>
      </c>
      <c r="F191" s="156" t="s">
        <v>141</v>
      </c>
      <c r="O191" s="156" t="s">
        <v>147</v>
      </c>
      <c r="Q191" s="156" t="s">
        <v>148</v>
      </c>
      <c r="Y191" s="156" t="s">
        <v>169</v>
      </c>
      <c r="Z191" s="156" t="s">
        <v>170</v>
      </c>
    </row>
    <row r="192" spans="1:34" x14ac:dyDescent="0.2">
      <c r="A192" s="154"/>
      <c r="B192" s="154"/>
      <c r="D192" s="156" t="s">
        <v>142</v>
      </c>
      <c r="F192" s="156" t="s">
        <v>143</v>
      </c>
      <c r="O192" s="156" t="s">
        <v>25</v>
      </c>
      <c r="Q192" s="156" t="s">
        <v>28</v>
      </c>
      <c r="Y192" s="156" t="s">
        <v>172</v>
      </c>
      <c r="Z192" s="156" t="s">
        <v>173</v>
      </c>
    </row>
    <row r="193" spans="1:22" x14ac:dyDescent="0.2">
      <c r="A193" s="154"/>
      <c r="B193" s="154"/>
      <c r="D193" s="156" t="s">
        <v>115</v>
      </c>
      <c r="F193" s="156" t="s">
        <v>116</v>
      </c>
      <c r="O193" s="156" t="s">
        <v>159</v>
      </c>
      <c r="Q193" s="156" t="s">
        <v>160</v>
      </c>
    </row>
    <row r="194" spans="1:22" x14ac:dyDescent="0.2">
      <c r="A194" s="154"/>
      <c r="B194" s="154"/>
      <c r="D194" s="156" t="s">
        <v>114</v>
      </c>
      <c r="F194" s="156" t="s">
        <v>144</v>
      </c>
      <c r="O194" s="156" t="s">
        <v>26</v>
      </c>
      <c r="Q194" s="156" t="s">
        <v>150</v>
      </c>
      <c r="R194" s="416"/>
      <c r="S194" s="416"/>
      <c r="T194" s="416"/>
      <c r="U194" s="416"/>
      <c r="V194" s="416"/>
    </row>
    <row r="195" spans="1:22" x14ac:dyDescent="0.2">
      <c r="A195" s="154"/>
      <c r="B195" s="154"/>
      <c r="D195" s="156" t="s">
        <v>118</v>
      </c>
      <c r="F195" s="156" t="s">
        <v>119</v>
      </c>
      <c r="O195" s="156" t="s">
        <v>24</v>
      </c>
      <c r="Q195" s="156" t="s">
        <v>27</v>
      </c>
    </row>
    <row r="196" spans="1:22" x14ac:dyDescent="0.2">
      <c r="A196" s="154"/>
      <c r="B196" s="154"/>
      <c r="D196" s="156" t="s">
        <v>182</v>
      </c>
      <c r="F196" s="156" t="s">
        <v>184</v>
      </c>
    </row>
  </sheetData>
  <autoFilter ref="A12:AL170" xr:uid="{00000000-0009-0000-0000-000008000000}"/>
  <mergeCells count="18">
    <mergeCell ref="AC69:AH69"/>
    <mergeCell ref="AC71:AH71"/>
    <mergeCell ref="AC95:AH95"/>
    <mergeCell ref="A170:C170"/>
    <mergeCell ref="R194:V194"/>
    <mergeCell ref="D168:AH168"/>
    <mergeCell ref="AC66:AH66"/>
    <mergeCell ref="A5:D5"/>
    <mergeCell ref="Y5:AA5"/>
    <mergeCell ref="A6:D6"/>
    <mergeCell ref="Y6:AA6"/>
    <mergeCell ref="A7:D7"/>
    <mergeCell ref="Y7:AA7"/>
    <mergeCell ref="A9:C9"/>
    <mergeCell ref="Y9:AA9"/>
    <mergeCell ref="AC22:AH22"/>
    <mergeCell ref="AC30:AH30"/>
    <mergeCell ref="AC46:AH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SETIEMBRE</vt:lpstr>
      <vt:lpstr>OCTUBRE</vt:lpstr>
      <vt:lpstr>NOVIEMBRE</vt:lpstr>
      <vt:lpstr>DICIEMBRE</vt:lpstr>
      <vt:lpstr>FORMATO IND_1A</vt:lpstr>
      <vt:lpstr>'FORMATO IND_1A'!Títulos_a_imprimir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Alberto Requejo Saldaña</cp:lastModifiedBy>
  <cp:lastPrinted>2020-05-26T13:56:01Z</cp:lastPrinted>
  <dcterms:created xsi:type="dcterms:W3CDTF">2014-04-25T13:36:46Z</dcterms:created>
  <dcterms:modified xsi:type="dcterms:W3CDTF">2024-01-11T13:38:33Z</dcterms:modified>
</cp:coreProperties>
</file>