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5\DEMANDA\DEMANDA MES DE MAYO RED MOYOBAMBA\"/>
    </mc:Choice>
  </mc:AlternateContent>
  <xr:revisionPtr revIDLastSave="0" documentId="13_ncr:1_{2FB74E74-F0EB-41E5-A78B-D928CBF426BD}" xr6:coauthVersionLast="47" xr6:coauthVersionMax="47" xr10:uidLastSave="{00000000-0000-0000-0000-000000000000}"/>
  <bookViews>
    <workbookView xWindow="-120" yWindow="-120" windowWidth="29040" windowHeight="15840" tabRatio="711" activeTab="4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  <sheet name="MAYO" sheetId="50" r:id="rId5"/>
    <sheet name="FORMATO IND_1A" sheetId="4" r:id="rId6"/>
  </sheets>
  <definedNames>
    <definedName name="_xlnm._FilterDatabase" localSheetId="3" hidden="1">ABRIL!$A$9:$AL$174</definedName>
    <definedName name="_xlnm._FilterDatabase" localSheetId="0" hidden="1">ENERO!$A$12:$AL$166</definedName>
    <definedName name="_xlnm._FilterDatabase" localSheetId="1" hidden="1">FEBRERO!$A$12:$AL$171</definedName>
    <definedName name="_xlnm._FilterDatabase" localSheetId="2" hidden="1">MARZO!$A$12:$AL$174</definedName>
    <definedName name="_xlnm._FilterDatabase" localSheetId="4" hidden="1">MAYO!$A$9:$AL$178</definedName>
    <definedName name="_xlnm.Print_Titles" localSheetId="5">'FORMATO IND_1A'!$1:$9</definedName>
  </definedNames>
  <calcPr calcId="191029"/>
</workbook>
</file>

<file path=xl/calcChain.xml><?xml version="1.0" encoding="utf-8"?>
<calcChain xmlns="http://schemas.openxmlformats.org/spreadsheetml/2006/main">
  <c r="AL126" i="50" l="1"/>
  <c r="AL127" i="50"/>
  <c r="AL128" i="50"/>
  <c r="AL129" i="50"/>
  <c r="AL130" i="50"/>
  <c r="AL131" i="50"/>
  <c r="AL132" i="50"/>
  <c r="AL133" i="50"/>
  <c r="AL134" i="50"/>
  <c r="AL135" i="50"/>
  <c r="AL136" i="50"/>
  <c r="AL137" i="50"/>
  <c r="AL138" i="50"/>
  <c r="AL139" i="50"/>
  <c r="AL140" i="50"/>
  <c r="AL141" i="50"/>
  <c r="AL142" i="50"/>
  <c r="AL143" i="50"/>
  <c r="AL144" i="50"/>
  <c r="AL145" i="50"/>
  <c r="AL146" i="50"/>
  <c r="AL147" i="50"/>
  <c r="AL148" i="50"/>
  <c r="AL149" i="50"/>
  <c r="AL150" i="50"/>
  <c r="AL151" i="50"/>
  <c r="AL152" i="50"/>
  <c r="AL153" i="50"/>
  <c r="AL154" i="50"/>
  <c r="AL155" i="50"/>
  <c r="AL156" i="50"/>
  <c r="AL157" i="50"/>
  <c r="AL158" i="50"/>
  <c r="AL159" i="50"/>
  <c r="AL160" i="50"/>
  <c r="AL161" i="50"/>
  <c r="AL162" i="50"/>
  <c r="AL163" i="50"/>
  <c r="AL164" i="50"/>
  <c r="AL165" i="50"/>
  <c r="AL166" i="50"/>
  <c r="AL167" i="50"/>
  <c r="AL168" i="50"/>
  <c r="AL169" i="50"/>
  <c r="AL170" i="50"/>
  <c r="AL171" i="50"/>
  <c r="AL172" i="50"/>
  <c r="AL173" i="50"/>
  <c r="AL174" i="50"/>
  <c r="AL175" i="50"/>
  <c r="AL176" i="50"/>
  <c r="AJ123" i="50" l="1"/>
  <c r="AJ124" i="50"/>
  <c r="AJ125" i="50"/>
  <c r="AJ126" i="50"/>
  <c r="AJ127" i="50"/>
  <c r="AJ128" i="50"/>
  <c r="AJ129" i="50"/>
  <c r="AJ130" i="50"/>
  <c r="AJ131" i="50"/>
  <c r="AJ132" i="50"/>
  <c r="AJ133" i="50"/>
  <c r="AJ134" i="50"/>
  <c r="AJ135" i="50"/>
  <c r="AJ136" i="50"/>
  <c r="AJ137" i="50"/>
  <c r="AJ138" i="50"/>
  <c r="AJ139" i="50"/>
  <c r="AJ140" i="50"/>
  <c r="AJ141" i="50"/>
  <c r="AJ142" i="50"/>
  <c r="AJ143" i="50"/>
  <c r="AJ144" i="50"/>
  <c r="AJ145" i="50"/>
  <c r="AJ146" i="50"/>
  <c r="AJ147" i="50"/>
  <c r="AJ148" i="50"/>
  <c r="AJ149" i="50"/>
  <c r="AJ150" i="50"/>
  <c r="AJ151" i="50"/>
  <c r="AJ152" i="50"/>
  <c r="AJ153" i="50"/>
  <c r="AJ154" i="50"/>
  <c r="AJ155" i="50"/>
  <c r="AJ156" i="50"/>
  <c r="AJ157" i="50"/>
  <c r="AJ158" i="50"/>
  <c r="AJ159" i="50"/>
  <c r="AJ160" i="50"/>
  <c r="AJ161" i="50"/>
  <c r="AJ162" i="50"/>
  <c r="AJ163" i="50"/>
  <c r="AJ164" i="50"/>
  <c r="AJ165" i="50"/>
  <c r="AJ166" i="50"/>
  <c r="AJ167" i="50"/>
  <c r="AJ168" i="50"/>
  <c r="AJ169" i="50"/>
  <c r="AJ170" i="50"/>
  <c r="AJ171" i="50"/>
  <c r="AJ172" i="50"/>
  <c r="AJ173" i="50"/>
  <c r="AJ174" i="50"/>
  <c r="AJ175" i="50"/>
  <c r="AJ176" i="50"/>
  <c r="AL125" i="50" l="1"/>
  <c r="AL124" i="50"/>
  <c r="AK177" i="50"/>
  <c r="AI177" i="50"/>
  <c r="AH177" i="50"/>
  <c r="AG177" i="50"/>
  <c r="AE177" i="50"/>
  <c r="AD177" i="50"/>
  <c r="AC177" i="50"/>
  <c r="AB177" i="50"/>
  <c r="AA177" i="50"/>
  <c r="Z177" i="50"/>
  <c r="Y177" i="50"/>
  <c r="X177" i="50"/>
  <c r="W177" i="50"/>
  <c r="U177" i="50"/>
  <c r="T177" i="50"/>
  <c r="S177" i="50"/>
  <c r="R177" i="50"/>
  <c r="Q177" i="50"/>
  <c r="P177" i="50"/>
  <c r="O177" i="50"/>
  <c r="N177" i="50"/>
  <c r="M177" i="50"/>
  <c r="L177" i="50"/>
  <c r="K177" i="50"/>
  <c r="J177" i="50"/>
  <c r="I177" i="50"/>
  <c r="H177" i="50"/>
  <c r="G177" i="50"/>
  <c r="F177" i="50"/>
  <c r="D177" i="50"/>
  <c r="AL123" i="50"/>
  <c r="AL122" i="50"/>
  <c r="AJ122" i="50"/>
  <c r="AL121" i="50"/>
  <c r="AJ121" i="50"/>
  <c r="AL120" i="50"/>
  <c r="AJ120" i="50"/>
  <c r="AL119" i="50"/>
  <c r="AJ119" i="50"/>
  <c r="AL118" i="50"/>
  <c r="AJ118" i="50"/>
  <c r="AL117" i="50"/>
  <c r="AJ117" i="50"/>
  <c r="AL116" i="50"/>
  <c r="AF116" i="50"/>
  <c r="AF177" i="50" s="1"/>
  <c r="AL115" i="50"/>
  <c r="AJ115" i="50"/>
  <c r="AL114" i="50"/>
  <c r="AJ114" i="50"/>
  <c r="AL113" i="50"/>
  <c r="AJ113" i="50"/>
  <c r="AL112" i="50"/>
  <c r="AJ112" i="50"/>
  <c r="AL111" i="50"/>
  <c r="AJ111" i="50"/>
  <c r="AL110" i="50"/>
  <c r="AJ110" i="50"/>
  <c r="AL109" i="50"/>
  <c r="AJ109" i="50"/>
  <c r="AL108" i="50"/>
  <c r="AJ108" i="50"/>
  <c r="AL107" i="50"/>
  <c r="AJ107" i="50"/>
  <c r="AL106" i="50"/>
  <c r="AJ106" i="50"/>
  <c r="AL105" i="50"/>
  <c r="AJ105" i="50"/>
  <c r="AL104" i="50"/>
  <c r="AJ104" i="50"/>
  <c r="AL103" i="50"/>
  <c r="AJ103" i="50"/>
  <c r="AL102" i="50"/>
  <c r="AJ102" i="50"/>
  <c r="AL101" i="50"/>
  <c r="AJ101" i="50"/>
  <c r="AL100" i="50"/>
  <c r="AJ100" i="50"/>
  <c r="AL99" i="50"/>
  <c r="AJ99" i="50"/>
  <c r="AL98" i="50"/>
  <c r="AJ98" i="50"/>
  <c r="AL97" i="50"/>
  <c r="AJ97" i="50"/>
  <c r="AL96" i="50"/>
  <c r="AJ96" i="50"/>
  <c r="AL95" i="50"/>
  <c r="AJ95" i="50"/>
  <c r="AL94" i="50"/>
  <c r="AJ94" i="50"/>
  <c r="AL93" i="50"/>
  <c r="AJ93" i="50"/>
  <c r="AL92" i="50"/>
  <c r="AJ92" i="50"/>
  <c r="AL91" i="50"/>
  <c r="AJ91" i="50"/>
  <c r="AL90" i="50"/>
  <c r="AJ90" i="50"/>
  <c r="AL89" i="50"/>
  <c r="AJ89" i="50"/>
  <c r="AL88" i="50"/>
  <c r="AJ88" i="50"/>
  <c r="AL87" i="50"/>
  <c r="AJ87" i="50"/>
  <c r="AL86" i="50"/>
  <c r="AJ86" i="50"/>
  <c r="AL85" i="50"/>
  <c r="AJ85" i="50"/>
  <c r="AL84" i="50"/>
  <c r="AJ84" i="50"/>
  <c r="AL83" i="50"/>
  <c r="AJ83" i="50"/>
  <c r="AL82" i="50"/>
  <c r="AJ82" i="50"/>
  <c r="AL81" i="50"/>
  <c r="AJ81" i="50"/>
  <c r="AL80" i="50"/>
  <c r="AJ80" i="50"/>
  <c r="AL79" i="50"/>
  <c r="AJ79" i="50"/>
  <c r="AL78" i="50"/>
  <c r="AJ78" i="50"/>
  <c r="AL77" i="50"/>
  <c r="AJ77" i="50"/>
  <c r="AL76" i="50"/>
  <c r="AJ76" i="50"/>
  <c r="AL75" i="50"/>
  <c r="AJ75" i="50"/>
  <c r="AL74" i="50"/>
  <c r="AJ74" i="50"/>
  <c r="AL73" i="50"/>
  <c r="AJ73" i="50"/>
  <c r="AL72" i="50"/>
  <c r="AJ72" i="50"/>
  <c r="AL71" i="50"/>
  <c r="AJ71" i="50"/>
  <c r="AL70" i="50"/>
  <c r="AJ70" i="50"/>
  <c r="AL69" i="50"/>
  <c r="AJ69" i="50"/>
  <c r="AL68" i="50"/>
  <c r="AJ68" i="50"/>
  <c r="AL67" i="50"/>
  <c r="AJ67" i="50"/>
  <c r="AL66" i="50"/>
  <c r="AJ66" i="50"/>
  <c r="AL65" i="50"/>
  <c r="AJ65" i="50"/>
  <c r="AL64" i="50"/>
  <c r="AJ64" i="50"/>
  <c r="AL63" i="50"/>
  <c r="AJ63" i="50"/>
  <c r="AL62" i="50"/>
  <c r="AJ62" i="50"/>
  <c r="AL61" i="50"/>
  <c r="AJ61" i="50"/>
  <c r="AL60" i="50"/>
  <c r="AJ60" i="50"/>
  <c r="AL59" i="50"/>
  <c r="AJ59" i="50"/>
  <c r="AL58" i="50"/>
  <c r="AJ58" i="50"/>
  <c r="AL57" i="50"/>
  <c r="AJ57" i="50"/>
  <c r="AL56" i="50"/>
  <c r="AJ56" i="50"/>
  <c r="AL55" i="50"/>
  <c r="AJ55" i="50"/>
  <c r="AL54" i="50"/>
  <c r="AJ54" i="50"/>
  <c r="AL53" i="50"/>
  <c r="AJ53" i="50"/>
  <c r="AL52" i="50"/>
  <c r="AJ52" i="50"/>
  <c r="AL51" i="50"/>
  <c r="AJ51" i="50"/>
  <c r="AL50" i="50"/>
  <c r="AJ50" i="50"/>
  <c r="AL49" i="50"/>
  <c r="AJ49" i="50"/>
  <c r="AL48" i="50"/>
  <c r="AJ48" i="50"/>
  <c r="AL47" i="50"/>
  <c r="AJ47" i="50"/>
  <c r="AL46" i="50"/>
  <c r="AJ46" i="50"/>
  <c r="AL45" i="50"/>
  <c r="AJ45" i="50"/>
  <c r="AL44" i="50"/>
  <c r="AJ44" i="50"/>
  <c r="AL43" i="50"/>
  <c r="AJ43" i="50"/>
  <c r="AL42" i="50"/>
  <c r="AJ42" i="50"/>
  <c r="AL41" i="50"/>
  <c r="AJ41" i="50"/>
  <c r="AL40" i="50"/>
  <c r="AJ40" i="50"/>
  <c r="AL39" i="50"/>
  <c r="AJ39" i="50"/>
  <c r="AL38" i="50"/>
  <c r="AJ38" i="50"/>
  <c r="AL37" i="50"/>
  <c r="AJ37" i="50"/>
  <c r="AL36" i="50"/>
  <c r="AJ36" i="50"/>
  <c r="AL35" i="50"/>
  <c r="AJ35" i="50"/>
  <c r="AL34" i="50"/>
  <c r="AJ34" i="50"/>
  <c r="AL33" i="50"/>
  <c r="AJ33" i="50"/>
  <c r="AL32" i="50"/>
  <c r="AJ32" i="50"/>
  <c r="AL31" i="50"/>
  <c r="AJ31" i="50"/>
  <c r="AL30" i="50"/>
  <c r="AJ30" i="50"/>
  <c r="AL29" i="50"/>
  <c r="AJ29" i="50"/>
  <c r="AL28" i="50"/>
  <c r="AJ28" i="50"/>
  <c r="AL27" i="50"/>
  <c r="AJ27" i="50"/>
  <c r="AL26" i="50"/>
  <c r="AJ26" i="50"/>
  <c r="AL25" i="50"/>
  <c r="AJ25" i="50"/>
  <c r="AL24" i="50"/>
  <c r="AJ24" i="50"/>
  <c r="AL23" i="50"/>
  <c r="AJ23" i="50"/>
  <c r="AL22" i="50"/>
  <c r="AJ22" i="50"/>
  <c r="AL21" i="50"/>
  <c r="AJ21" i="50"/>
  <c r="AL20" i="50"/>
  <c r="AJ20" i="50"/>
  <c r="AL19" i="50"/>
  <c r="AJ19" i="50"/>
  <c r="AL18" i="50"/>
  <c r="AJ18" i="50"/>
  <c r="AL17" i="50"/>
  <c r="AJ17" i="50"/>
  <c r="AL16" i="50"/>
  <c r="AJ16" i="50"/>
  <c r="AL15" i="50"/>
  <c r="AJ15" i="50"/>
  <c r="AL14" i="50"/>
  <c r="AJ14" i="50"/>
  <c r="AL13" i="50"/>
  <c r="AJ13" i="50"/>
  <c r="AL12" i="50"/>
  <c r="AJ12" i="50"/>
  <c r="AL11" i="50"/>
  <c r="AJ11" i="50"/>
  <c r="A11" i="50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L10" i="50"/>
  <c r="AJ10" i="50"/>
  <c r="AJ177" i="50" l="1"/>
  <c r="AJ116" i="50"/>
  <c r="AL177" i="50"/>
  <c r="A126" i="49"/>
  <c r="A127" i="49" s="1"/>
  <c r="A130" i="49"/>
  <c r="A131" i="49" s="1"/>
  <c r="A134" i="49"/>
  <c r="A135" i="49" s="1"/>
  <c r="AK126" i="49" l="1"/>
  <c r="AK127" i="49"/>
  <c r="AK128" i="49"/>
  <c r="AK129" i="49"/>
  <c r="AK130" i="49"/>
  <c r="AK131" i="49"/>
  <c r="AK132" i="49"/>
  <c r="AK133" i="49"/>
  <c r="AK134" i="49"/>
  <c r="AK135" i="49"/>
  <c r="AK136" i="49"/>
  <c r="AK137" i="49"/>
  <c r="AK138" i="49"/>
  <c r="AK139" i="49"/>
  <c r="AK140" i="49"/>
  <c r="AK141" i="49"/>
  <c r="AK142" i="49"/>
  <c r="AK143" i="49"/>
  <c r="AK144" i="49"/>
  <c r="AK145" i="49"/>
  <c r="AK146" i="49"/>
  <c r="AK147" i="49"/>
  <c r="AK148" i="49"/>
  <c r="AK149" i="49"/>
  <c r="AK150" i="49"/>
  <c r="AK151" i="49"/>
  <c r="AK152" i="49"/>
  <c r="AK153" i="49"/>
  <c r="AK154" i="49"/>
  <c r="AK155" i="49"/>
  <c r="AK156" i="49"/>
  <c r="AK157" i="49"/>
  <c r="AK158" i="49"/>
  <c r="AK159" i="49"/>
  <c r="AK160" i="49"/>
  <c r="AK161" i="49"/>
  <c r="AK162" i="49"/>
  <c r="AK163" i="49"/>
  <c r="AK164" i="49"/>
  <c r="AK165" i="49"/>
  <c r="AK166" i="49"/>
  <c r="AK167" i="49"/>
  <c r="AK168" i="49"/>
  <c r="AK169" i="49"/>
  <c r="AK170" i="49"/>
  <c r="AK171" i="49"/>
  <c r="AK172" i="49"/>
  <c r="AI124" i="49"/>
  <c r="AI125" i="49"/>
  <c r="AI126" i="49"/>
  <c r="AI127" i="49"/>
  <c r="AI128" i="49"/>
  <c r="AI129" i="49"/>
  <c r="AI130" i="49"/>
  <c r="AI131" i="49"/>
  <c r="AI132" i="49"/>
  <c r="AI133" i="49"/>
  <c r="AI134" i="49"/>
  <c r="AI135" i="49"/>
  <c r="AI136" i="49"/>
  <c r="AI137" i="49"/>
  <c r="AI138" i="49"/>
  <c r="AI139" i="49"/>
  <c r="AI140" i="49"/>
  <c r="AI141" i="49"/>
  <c r="AI142" i="49"/>
  <c r="AI143" i="49"/>
  <c r="AI144" i="49"/>
  <c r="AI145" i="49"/>
  <c r="AI146" i="49"/>
  <c r="AI147" i="49"/>
  <c r="AI148" i="49"/>
  <c r="AI149" i="49"/>
  <c r="AI150" i="49"/>
  <c r="AI151" i="49"/>
  <c r="AI152" i="49"/>
  <c r="AI153" i="49"/>
  <c r="AI154" i="49"/>
  <c r="AI155" i="49"/>
  <c r="AI156" i="49"/>
  <c r="AI157" i="49"/>
  <c r="AI158" i="49"/>
  <c r="AI159" i="49"/>
  <c r="AI160" i="49"/>
  <c r="AI161" i="49"/>
  <c r="AI162" i="49"/>
  <c r="AI163" i="49"/>
  <c r="AI164" i="49"/>
  <c r="AI165" i="49"/>
  <c r="AI166" i="49"/>
  <c r="AI167" i="49"/>
  <c r="AI168" i="49"/>
  <c r="AI169" i="49"/>
  <c r="AI170" i="49"/>
  <c r="AI171" i="49"/>
  <c r="AI172" i="49"/>
  <c r="AK125" i="49"/>
  <c r="AJ173" i="49"/>
  <c r="AH173" i="49"/>
  <c r="AF173" i="49"/>
  <c r="AD173" i="49"/>
  <c r="AC173" i="49"/>
  <c r="AB173" i="49"/>
  <c r="AA173" i="49"/>
  <c r="Z173" i="49"/>
  <c r="Y173" i="49"/>
  <c r="X173" i="49"/>
  <c r="W173" i="49"/>
  <c r="V173" i="49"/>
  <c r="U173" i="49"/>
  <c r="T173" i="49"/>
  <c r="S173" i="49"/>
  <c r="R173" i="49"/>
  <c r="Q173" i="49"/>
  <c r="P173" i="49"/>
  <c r="O173" i="49"/>
  <c r="N173" i="49"/>
  <c r="M173" i="49"/>
  <c r="L173" i="49"/>
  <c r="K173" i="49"/>
  <c r="J173" i="49"/>
  <c r="I173" i="49"/>
  <c r="H173" i="49"/>
  <c r="G173" i="49"/>
  <c r="F173" i="49"/>
  <c r="AK124" i="49"/>
  <c r="AK123" i="49"/>
  <c r="AI123" i="49"/>
  <c r="AK122" i="49"/>
  <c r="AI122" i="49"/>
  <c r="AK121" i="49"/>
  <c r="AI121" i="49"/>
  <c r="AK120" i="49"/>
  <c r="AI120" i="49"/>
  <c r="AK119" i="49"/>
  <c r="AI119" i="49"/>
  <c r="AK118" i="49"/>
  <c r="AI118" i="49"/>
  <c r="AK117" i="49"/>
  <c r="AI117" i="49"/>
  <c r="AK116" i="49"/>
  <c r="AE116" i="49"/>
  <c r="AE173" i="49" s="1"/>
  <c r="AK115" i="49"/>
  <c r="AI115" i="49"/>
  <c r="AK114" i="49"/>
  <c r="AI114" i="49"/>
  <c r="AK113" i="49"/>
  <c r="AI113" i="49"/>
  <c r="AK112" i="49"/>
  <c r="AI112" i="49"/>
  <c r="AK111" i="49"/>
  <c r="AI111" i="49"/>
  <c r="AK110" i="49"/>
  <c r="AI110" i="49"/>
  <c r="AK109" i="49"/>
  <c r="AI109" i="49"/>
  <c r="AK108" i="49"/>
  <c r="AI108" i="49"/>
  <c r="AK107" i="49"/>
  <c r="AI107" i="49"/>
  <c r="AK106" i="49"/>
  <c r="AI106" i="49"/>
  <c r="AK105" i="49"/>
  <c r="AI105" i="49"/>
  <c r="AK104" i="49"/>
  <c r="AI104" i="49"/>
  <c r="AK103" i="49"/>
  <c r="AI103" i="49"/>
  <c r="AK102" i="49"/>
  <c r="AI102" i="49"/>
  <c r="AK101" i="49"/>
  <c r="AI101" i="49"/>
  <c r="AK100" i="49"/>
  <c r="AI100" i="49"/>
  <c r="AK99" i="49"/>
  <c r="AI99" i="49"/>
  <c r="AK98" i="49"/>
  <c r="AI98" i="49"/>
  <c r="AK97" i="49"/>
  <c r="AI97" i="49"/>
  <c r="AK96" i="49"/>
  <c r="AI96" i="49"/>
  <c r="AK95" i="49"/>
  <c r="AI95" i="49"/>
  <c r="AK94" i="49"/>
  <c r="AI94" i="49"/>
  <c r="AK93" i="49"/>
  <c r="AI93" i="49"/>
  <c r="AK92" i="49"/>
  <c r="AI92" i="49"/>
  <c r="AK91" i="49"/>
  <c r="AI91" i="49"/>
  <c r="AK90" i="49"/>
  <c r="AI90" i="49"/>
  <c r="AK89" i="49"/>
  <c r="AI89" i="49"/>
  <c r="AK88" i="49"/>
  <c r="AI88" i="49"/>
  <c r="AK87" i="49"/>
  <c r="AI87" i="49"/>
  <c r="AK86" i="49"/>
  <c r="AI86" i="49"/>
  <c r="AK85" i="49"/>
  <c r="AI85" i="49"/>
  <c r="AK84" i="49"/>
  <c r="AI84" i="49"/>
  <c r="AK83" i="49"/>
  <c r="AI83" i="49"/>
  <c r="AK82" i="49"/>
  <c r="AI82" i="49"/>
  <c r="AK81" i="49"/>
  <c r="AI81" i="49"/>
  <c r="AK80" i="49"/>
  <c r="AI80" i="49"/>
  <c r="AK79" i="49"/>
  <c r="AI79" i="49"/>
  <c r="AK78" i="49"/>
  <c r="AI78" i="49"/>
  <c r="AK77" i="49"/>
  <c r="AI77" i="49"/>
  <c r="AG76" i="49"/>
  <c r="AG173" i="49" s="1"/>
  <c r="D76" i="49"/>
  <c r="D173" i="49" s="1"/>
  <c r="AK75" i="49"/>
  <c r="AI75" i="49"/>
  <c r="AK74" i="49"/>
  <c r="AI74" i="49"/>
  <c r="AK73" i="49"/>
  <c r="AI73" i="49"/>
  <c r="AK72" i="49"/>
  <c r="AI72" i="49"/>
  <c r="AK71" i="49"/>
  <c r="AI71" i="49"/>
  <c r="AK70" i="49"/>
  <c r="AI70" i="49"/>
  <c r="AK69" i="49"/>
  <c r="AI69" i="49"/>
  <c r="AK68" i="49"/>
  <c r="AI68" i="49"/>
  <c r="AK67" i="49"/>
  <c r="AI67" i="49"/>
  <c r="AK66" i="49"/>
  <c r="AI66" i="49"/>
  <c r="AK65" i="49"/>
  <c r="AI65" i="49"/>
  <c r="AK64" i="49"/>
  <c r="AI64" i="49"/>
  <c r="AK63" i="49"/>
  <c r="AI63" i="49"/>
  <c r="AK62" i="49"/>
  <c r="AI62" i="49"/>
  <c r="AK61" i="49"/>
  <c r="AI61" i="49"/>
  <c r="AK60" i="49"/>
  <c r="AI60" i="49"/>
  <c r="AK59" i="49"/>
  <c r="AI59" i="49"/>
  <c r="AK58" i="49"/>
  <c r="AI58" i="49"/>
  <c r="AK57" i="49"/>
  <c r="AI57" i="49"/>
  <c r="AK56" i="49"/>
  <c r="AI56" i="49"/>
  <c r="AK55" i="49"/>
  <c r="AI55" i="49"/>
  <c r="AK54" i="49"/>
  <c r="AI54" i="49"/>
  <c r="AK53" i="49"/>
  <c r="AI53" i="49"/>
  <c r="AK52" i="49"/>
  <c r="AI52" i="49"/>
  <c r="AK51" i="49"/>
  <c r="AI51" i="49"/>
  <c r="AK50" i="49"/>
  <c r="AI50" i="49"/>
  <c r="AK49" i="49"/>
  <c r="AI49" i="49"/>
  <c r="AK48" i="49"/>
  <c r="AI48" i="49"/>
  <c r="AK47" i="49"/>
  <c r="AI47" i="49"/>
  <c r="AK46" i="49"/>
  <c r="AI46" i="49"/>
  <c r="AK45" i="49"/>
  <c r="AI45" i="49"/>
  <c r="AK44" i="49"/>
  <c r="AI44" i="49"/>
  <c r="AK43" i="49"/>
  <c r="AI43" i="49"/>
  <c r="AK42" i="49"/>
  <c r="AI42" i="49"/>
  <c r="AK41" i="49"/>
  <c r="AI41" i="49"/>
  <c r="AK40" i="49"/>
  <c r="AI40" i="49"/>
  <c r="AK39" i="49"/>
  <c r="AI39" i="49"/>
  <c r="AK38" i="49"/>
  <c r="AI38" i="49"/>
  <c r="AK37" i="49"/>
  <c r="AI37" i="49"/>
  <c r="AK36" i="49"/>
  <c r="AI36" i="49"/>
  <c r="AK35" i="49"/>
  <c r="AI35" i="49"/>
  <c r="AK34" i="49"/>
  <c r="AI34" i="49"/>
  <c r="AK33" i="49"/>
  <c r="AI33" i="49"/>
  <c r="AK32" i="49"/>
  <c r="AI32" i="49"/>
  <c r="AK31" i="49"/>
  <c r="AI31" i="49"/>
  <c r="AK30" i="49"/>
  <c r="AI30" i="49"/>
  <c r="AK29" i="49"/>
  <c r="AI29" i="49"/>
  <c r="AK28" i="49"/>
  <c r="AI28" i="49"/>
  <c r="AK27" i="49"/>
  <c r="AI27" i="49"/>
  <c r="AK26" i="49"/>
  <c r="AI26" i="49"/>
  <c r="AK25" i="49"/>
  <c r="AI25" i="49"/>
  <c r="AK24" i="49"/>
  <c r="AI24" i="49"/>
  <c r="AK23" i="49"/>
  <c r="AI23" i="49"/>
  <c r="AK22" i="49"/>
  <c r="AI22" i="49"/>
  <c r="AK21" i="49"/>
  <c r="AI21" i="49"/>
  <c r="AK20" i="49"/>
  <c r="AI20" i="49"/>
  <c r="AK19" i="49"/>
  <c r="AI19" i="49"/>
  <c r="AK18" i="49"/>
  <c r="AI18" i="49"/>
  <c r="AK17" i="49"/>
  <c r="AI17" i="49"/>
  <c r="AK16" i="49"/>
  <c r="AI16" i="49"/>
  <c r="AK15" i="49"/>
  <c r="AI15" i="49"/>
  <c r="AK14" i="49"/>
  <c r="AI14" i="49"/>
  <c r="AK13" i="49"/>
  <c r="AI13" i="49"/>
  <c r="AK12" i="49"/>
  <c r="AI12" i="49"/>
  <c r="AK11" i="49"/>
  <c r="AI11" i="49"/>
  <c r="A11" i="49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K10" i="49"/>
  <c r="AI10" i="49"/>
  <c r="AK76" i="49" l="1"/>
  <c r="AK173" i="49"/>
  <c r="AI173" i="49"/>
  <c r="AI76" i="49"/>
  <c r="AI116" i="49"/>
  <c r="AK127" i="48" l="1"/>
  <c r="AK128" i="48"/>
  <c r="AK129" i="48"/>
  <c r="AK130" i="48"/>
  <c r="AK131" i="48"/>
  <c r="AK132" i="48"/>
  <c r="AK133" i="48"/>
  <c r="AK134" i="48"/>
  <c r="AK135" i="48"/>
  <c r="AK136" i="48"/>
  <c r="AK137" i="48"/>
  <c r="AK138" i="48"/>
  <c r="AK139" i="48"/>
  <c r="AK140" i="48"/>
  <c r="AK141" i="48"/>
  <c r="AK142" i="48"/>
  <c r="AK143" i="48"/>
  <c r="AK144" i="48"/>
  <c r="AK145" i="48"/>
  <c r="AK146" i="48"/>
  <c r="AK147" i="48"/>
  <c r="AK148" i="48"/>
  <c r="AK149" i="48"/>
  <c r="AK150" i="48"/>
  <c r="AK151" i="48"/>
  <c r="AK152" i="48"/>
  <c r="AK153" i="48"/>
  <c r="AK154" i="48"/>
  <c r="AK155" i="48"/>
  <c r="AK156" i="48"/>
  <c r="AK157" i="48"/>
  <c r="AK158" i="48"/>
  <c r="AK159" i="48"/>
  <c r="AK160" i="48"/>
  <c r="AK161" i="48"/>
  <c r="AK162" i="48"/>
  <c r="AK163" i="48"/>
  <c r="AK164" i="48"/>
  <c r="AK165" i="48"/>
  <c r="AK166" i="48"/>
  <c r="AK167" i="48"/>
  <c r="AK168" i="48"/>
  <c r="AK169" i="48"/>
  <c r="AK170" i="48"/>
  <c r="AK171" i="48"/>
  <c r="AK172" i="48"/>
  <c r="AK173" i="48"/>
  <c r="AI127" i="48"/>
  <c r="AI128" i="48"/>
  <c r="AI129" i="48"/>
  <c r="AI130" i="48"/>
  <c r="AI131" i="48"/>
  <c r="AI132" i="48"/>
  <c r="AI133" i="48"/>
  <c r="AI134" i="48"/>
  <c r="AI135" i="48"/>
  <c r="AI136" i="48"/>
  <c r="AI137" i="48"/>
  <c r="AI138" i="48"/>
  <c r="AI139" i="48"/>
  <c r="AI140" i="48"/>
  <c r="AI141" i="48"/>
  <c r="AI142" i="48"/>
  <c r="AI143" i="48"/>
  <c r="AI144" i="48"/>
  <c r="AI145" i="48"/>
  <c r="AI146" i="48"/>
  <c r="AI147" i="48"/>
  <c r="AI148" i="48"/>
  <c r="AI149" i="48"/>
  <c r="AI150" i="48"/>
  <c r="AI151" i="48"/>
  <c r="AI152" i="48"/>
  <c r="AI153" i="48"/>
  <c r="AI154" i="48"/>
  <c r="AI155" i="48"/>
  <c r="AI156" i="48"/>
  <c r="AI157" i="48"/>
  <c r="AI158" i="48"/>
  <c r="AI159" i="48"/>
  <c r="AI160" i="48"/>
  <c r="AI161" i="48"/>
  <c r="AI162" i="48"/>
  <c r="AI163" i="48"/>
  <c r="AI164" i="48"/>
  <c r="AI165" i="48"/>
  <c r="AI166" i="48"/>
  <c r="AI167" i="48"/>
  <c r="AI168" i="48"/>
  <c r="AI169" i="48"/>
  <c r="AI170" i="48"/>
  <c r="AI171" i="48"/>
  <c r="AI172" i="48"/>
  <c r="AI173" i="48"/>
  <c r="AJ174" i="48" l="1"/>
  <c r="AH174" i="48"/>
  <c r="AD174" i="48"/>
  <c r="AC174" i="48"/>
  <c r="AB174" i="48"/>
  <c r="AA174" i="48"/>
  <c r="Z174" i="48"/>
  <c r="Y174" i="48"/>
  <c r="V174" i="48"/>
  <c r="Q174" i="48"/>
  <c r="P174" i="48"/>
  <c r="O174" i="48"/>
  <c r="N174" i="48"/>
  <c r="K174" i="48"/>
  <c r="J174" i="48"/>
  <c r="H174" i="48"/>
  <c r="F174" i="48"/>
  <c r="AG126" i="48"/>
  <c r="X126" i="48"/>
  <c r="U126" i="48"/>
  <c r="S126" i="48"/>
  <c r="D126" i="48"/>
  <c r="AK126" i="48" s="1"/>
  <c r="AK125" i="48"/>
  <c r="AI125" i="48"/>
  <c r="AK124" i="48"/>
  <c r="X124" i="48"/>
  <c r="W124" i="48"/>
  <c r="S124" i="48"/>
  <c r="AK123" i="48"/>
  <c r="X123" i="48"/>
  <c r="W123" i="48"/>
  <c r="S123" i="48"/>
  <c r="T122" i="48"/>
  <c r="G122" i="48"/>
  <c r="D122" i="48"/>
  <c r="AK121" i="48"/>
  <c r="AE121" i="48"/>
  <c r="AI121" i="48" s="1"/>
  <c r="AK120" i="48"/>
  <c r="AG120" i="48"/>
  <c r="AI120" i="48" s="1"/>
  <c r="AK119" i="48"/>
  <c r="AG119" i="48"/>
  <c r="AI119" i="48" s="1"/>
  <c r="AK118" i="48"/>
  <c r="AE118" i="48"/>
  <c r="AI118" i="48" s="1"/>
  <c r="AK117" i="48"/>
  <c r="AE117" i="48"/>
  <c r="AI117" i="48" s="1"/>
  <c r="AK116" i="48"/>
  <c r="S116" i="48"/>
  <c r="AI116" i="48" s="1"/>
  <c r="AK115" i="48"/>
  <c r="W115" i="48"/>
  <c r="S115" i="48"/>
  <c r="AG114" i="48"/>
  <c r="X114" i="48"/>
  <c r="U114" i="48"/>
  <c r="S114" i="48"/>
  <c r="D114" i="48"/>
  <c r="AK114" i="48" s="1"/>
  <c r="AG113" i="48"/>
  <c r="S113" i="48"/>
  <c r="D113" i="48"/>
  <c r="AK113" i="48" s="1"/>
  <c r="AG112" i="48"/>
  <c r="S112" i="48"/>
  <c r="D112" i="48"/>
  <c r="AK112" i="48" s="1"/>
  <c r="AG111" i="48"/>
  <c r="L111" i="48"/>
  <c r="D111" i="48"/>
  <c r="AG110" i="48"/>
  <c r="AF110" i="48"/>
  <c r="D110" i="48"/>
  <c r="AK110" i="48" s="1"/>
  <c r="AK109" i="48"/>
  <c r="X109" i="48"/>
  <c r="W109" i="48"/>
  <c r="S109" i="48"/>
  <c r="AK108" i="48"/>
  <c r="X108" i="48"/>
  <c r="W108" i="48"/>
  <c r="S108" i="48"/>
  <c r="AK107" i="48"/>
  <c r="X107" i="48"/>
  <c r="W107" i="48"/>
  <c r="U107" i="48"/>
  <c r="AK106" i="48"/>
  <c r="X106" i="48"/>
  <c r="U106" i="48"/>
  <c r="S106" i="48"/>
  <c r="AK105" i="48"/>
  <c r="X105" i="48"/>
  <c r="U105" i="48"/>
  <c r="S105" i="48"/>
  <c r="AK104" i="48"/>
  <c r="X104" i="48"/>
  <c r="W104" i="48"/>
  <c r="S104" i="48"/>
  <c r="AK103" i="48"/>
  <c r="X103" i="48"/>
  <c r="W103" i="48"/>
  <c r="S103" i="48"/>
  <c r="AK102" i="48"/>
  <c r="X102" i="48"/>
  <c r="W102" i="48"/>
  <c r="U102" i="48"/>
  <c r="AG101" i="48"/>
  <c r="X101" i="48"/>
  <c r="W101" i="48"/>
  <c r="U101" i="48"/>
  <c r="D101" i="48"/>
  <c r="AK101" i="48" s="1"/>
  <c r="AG100" i="48"/>
  <c r="X100" i="48"/>
  <c r="W100" i="48"/>
  <c r="U100" i="48"/>
  <c r="D100" i="48"/>
  <c r="AG99" i="48"/>
  <c r="X99" i="48"/>
  <c r="W99" i="48"/>
  <c r="U99" i="48"/>
  <c r="D99" i="48"/>
  <c r="AK99" i="48" s="1"/>
  <c r="AK98" i="48"/>
  <c r="AG98" i="48"/>
  <c r="X98" i="48"/>
  <c r="W98" i="48"/>
  <c r="S98" i="48"/>
  <c r="G98" i="48"/>
  <c r="AG97" i="48"/>
  <c r="X97" i="48"/>
  <c r="W97" i="48"/>
  <c r="S97" i="48"/>
  <c r="G97" i="48"/>
  <c r="D97" i="48"/>
  <c r="AK97" i="48" s="1"/>
  <c r="AK96" i="48"/>
  <c r="AG96" i="48"/>
  <c r="X96" i="48"/>
  <c r="W96" i="48"/>
  <c r="S96" i="48"/>
  <c r="G96" i="48"/>
  <c r="AK95" i="48"/>
  <c r="AG95" i="48"/>
  <c r="W95" i="48"/>
  <c r="U95" i="48"/>
  <c r="R95" i="48"/>
  <c r="AK94" i="48"/>
  <c r="X94" i="48"/>
  <c r="W94" i="48"/>
  <c r="U94" i="48"/>
  <c r="AK93" i="48"/>
  <c r="U93" i="48"/>
  <c r="AI93" i="48" s="1"/>
  <c r="AK92" i="48"/>
  <c r="AG92" i="48"/>
  <c r="L92" i="48"/>
  <c r="AK91" i="48"/>
  <c r="AG91" i="48"/>
  <c r="L91" i="48"/>
  <c r="AG90" i="48"/>
  <c r="S90" i="48"/>
  <c r="D90" i="48"/>
  <c r="AK90" i="48" s="1"/>
  <c r="AG89" i="48"/>
  <c r="X89" i="48"/>
  <c r="U89" i="48"/>
  <c r="S89" i="48"/>
  <c r="D89" i="48"/>
  <c r="AK89" i="48" s="1"/>
  <c r="AG88" i="48"/>
  <c r="X88" i="48"/>
  <c r="U88" i="48"/>
  <c r="S88" i="48"/>
  <c r="D88" i="48"/>
  <c r="AK88" i="48" s="1"/>
  <c r="AK87" i="48"/>
  <c r="X87" i="48"/>
  <c r="W87" i="48"/>
  <c r="S87" i="48"/>
  <c r="AK86" i="48"/>
  <c r="X86" i="48"/>
  <c r="W86" i="48"/>
  <c r="S86" i="48"/>
  <c r="AG85" i="48"/>
  <c r="S85" i="48"/>
  <c r="D85" i="48"/>
  <c r="AG84" i="48"/>
  <c r="X84" i="48"/>
  <c r="W84" i="48"/>
  <c r="S84" i="48"/>
  <c r="G84" i="48"/>
  <c r="D84" i="48"/>
  <c r="AK84" i="48" s="1"/>
  <c r="AK83" i="48"/>
  <c r="W83" i="48"/>
  <c r="S83" i="48"/>
  <c r="AG82" i="48"/>
  <c r="AF82" i="48"/>
  <c r="X82" i="48"/>
  <c r="W82" i="48"/>
  <c r="S82" i="48"/>
  <c r="G82" i="48"/>
  <c r="D82" i="48"/>
  <c r="AK82" i="48" s="1"/>
  <c r="AK81" i="48"/>
  <c r="X81" i="48"/>
  <c r="S81" i="48"/>
  <c r="AK80" i="48"/>
  <c r="X80" i="48"/>
  <c r="W80" i="48"/>
  <c r="S80" i="48"/>
  <c r="AG79" i="48"/>
  <c r="D79" i="48"/>
  <c r="AK79" i="48" s="1"/>
  <c r="AG78" i="48"/>
  <c r="AF78" i="48"/>
  <c r="X78" i="48"/>
  <c r="W78" i="48"/>
  <c r="U78" i="48"/>
  <c r="D78" i="48"/>
  <c r="AK78" i="48" s="1"/>
  <c r="AK77" i="48"/>
  <c r="AI77" i="48"/>
  <c r="AG76" i="48"/>
  <c r="AF76" i="48"/>
  <c r="X76" i="48"/>
  <c r="W76" i="48"/>
  <c r="U76" i="48"/>
  <c r="D76" i="48"/>
  <c r="AK76" i="48" s="1"/>
  <c r="AG75" i="48"/>
  <c r="X75" i="48"/>
  <c r="S75" i="48"/>
  <c r="R75" i="48"/>
  <c r="G75" i="48"/>
  <c r="D75" i="48"/>
  <c r="AK75" i="48" s="1"/>
  <c r="AK74" i="48"/>
  <c r="X74" i="48"/>
  <c r="W74" i="48"/>
  <c r="S74" i="48"/>
  <c r="AK73" i="48"/>
  <c r="AI73" i="48"/>
  <c r="AG72" i="48"/>
  <c r="X72" i="48"/>
  <c r="W72" i="48"/>
  <c r="U72" i="48"/>
  <c r="D72" i="48"/>
  <c r="AK72" i="48" s="1"/>
  <c r="AG71" i="48"/>
  <c r="X71" i="48"/>
  <c r="U71" i="48"/>
  <c r="S71" i="48"/>
  <c r="L71" i="48"/>
  <c r="D71" i="48"/>
  <c r="AK71" i="48" s="1"/>
  <c r="AK70" i="48"/>
  <c r="AI70" i="48"/>
  <c r="AG69" i="48"/>
  <c r="U69" i="48"/>
  <c r="R69" i="48"/>
  <c r="D69" i="48"/>
  <c r="AK68" i="48"/>
  <c r="X68" i="48"/>
  <c r="W68" i="48"/>
  <c r="U68" i="48"/>
  <c r="AG67" i="48"/>
  <c r="X67" i="48"/>
  <c r="W67" i="48"/>
  <c r="S67" i="48"/>
  <c r="G67" i="48"/>
  <c r="D67" i="48"/>
  <c r="AK67" i="48" s="1"/>
  <c r="AG66" i="48"/>
  <c r="X66" i="48"/>
  <c r="U66" i="48"/>
  <c r="T66" i="48"/>
  <c r="R66" i="48"/>
  <c r="D66" i="48"/>
  <c r="AK66" i="48" s="1"/>
  <c r="AK65" i="48"/>
  <c r="X65" i="48"/>
  <c r="U65" i="48"/>
  <c r="S65" i="48"/>
  <c r="AK64" i="48"/>
  <c r="X64" i="48"/>
  <c r="W64" i="48"/>
  <c r="S64" i="48"/>
  <c r="AK63" i="48"/>
  <c r="AI63" i="48"/>
  <c r="AK62" i="48"/>
  <c r="X62" i="48"/>
  <c r="W62" i="48"/>
  <c r="U62" i="48"/>
  <c r="AK61" i="48"/>
  <c r="AI61" i="48"/>
  <c r="AK60" i="48"/>
  <c r="S60" i="48"/>
  <c r="AI60" i="48" s="1"/>
  <c r="AK59" i="48"/>
  <c r="X59" i="48"/>
  <c r="W59" i="48"/>
  <c r="U59" i="48"/>
  <c r="AK58" i="48"/>
  <c r="X58" i="48"/>
  <c r="W58" i="48"/>
  <c r="U58" i="48"/>
  <c r="AK57" i="48"/>
  <c r="X57" i="48"/>
  <c r="W57" i="48"/>
  <c r="U57" i="48"/>
  <c r="AG56" i="48"/>
  <c r="W56" i="48"/>
  <c r="D56" i="48"/>
  <c r="AK56" i="48" s="1"/>
  <c r="AK55" i="48"/>
  <c r="X55" i="48"/>
  <c r="U55" i="48"/>
  <c r="AG54" i="48"/>
  <c r="X54" i="48"/>
  <c r="G54" i="48"/>
  <c r="D54" i="48"/>
  <c r="AK54" i="48" s="1"/>
  <c r="AG53" i="48"/>
  <c r="T53" i="48"/>
  <c r="L53" i="48"/>
  <c r="D53" i="48"/>
  <c r="AK53" i="48" s="1"/>
  <c r="AG52" i="48"/>
  <c r="T52" i="48"/>
  <c r="R52" i="48"/>
  <c r="D52" i="48"/>
  <c r="AK52" i="48" s="1"/>
  <c r="AG51" i="48"/>
  <c r="T51" i="48"/>
  <c r="M51" i="48"/>
  <c r="M174" i="48" s="1"/>
  <c r="G51" i="48"/>
  <c r="D51" i="48"/>
  <c r="AK51" i="48" s="1"/>
  <c r="AK50" i="48"/>
  <c r="X50" i="48"/>
  <c r="R50" i="48"/>
  <c r="AK49" i="48"/>
  <c r="X49" i="48"/>
  <c r="R49" i="48"/>
  <c r="AK48" i="48"/>
  <c r="X48" i="48"/>
  <c r="W48" i="48"/>
  <c r="S48" i="48"/>
  <c r="AG47" i="48"/>
  <c r="X47" i="48"/>
  <c r="W47" i="48"/>
  <c r="S47" i="48"/>
  <c r="D47" i="48"/>
  <c r="AK47" i="48" s="1"/>
  <c r="AG46" i="48"/>
  <c r="AF46" i="48"/>
  <c r="W46" i="48"/>
  <c r="S46" i="48"/>
  <c r="D46" i="48"/>
  <c r="AK46" i="48" s="1"/>
  <c r="AG45" i="48"/>
  <c r="AE45" i="48"/>
  <c r="X45" i="48"/>
  <c r="L45" i="48"/>
  <c r="G45" i="48"/>
  <c r="D45" i="48"/>
  <c r="AK45" i="48" s="1"/>
  <c r="AG44" i="48"/>
  <c r="X44" i="48"/>
  <c r="L44" i="48"/>
  <c r="D44" i="48"/>
  <c r="AK44" i="48" s="1"/>
  <c r="AK43" i="48"/>
  <c r="AI43" i="48"/>
  <c r="AG42" i="48"/>
  <c r="AF42" i="48"/>
  <c r="AE42" i="48"/>
  <c r="X42" i="48"/>
  <c r="L42" i="48"/>
  <c r="D42" i="48"/>
  <c r="AK42" i="48" s="1"/>
  <c r="AG41" i="48"/>
  <c r="X41" i="48"/>
  <c r="W41" i="48"/>
  <c r="S41" i="48"/>
  <c r="G41" i="48"/>
  <c r="D41" i="48"/>
  <c r="AK41" i="48" s="1"/>
  <c r="AG40" i="48"/>
  <c r="AF40" i="48"/>
  <c r="W40" i="48"/>
  <c r="L40" i="48"/>
  <c r="D40" i="48"/>
  <c r="AK40" i="48" s="1"/>
  <c r="AG39" i="48"/>
  <c r="X39" i="48"/>
  <c r="S39" i="48"/>
  <c r="D39" i="48"/>
  <c r="AG38" i="48"/>
  <c r="X38" i="48"/>
  <c r="S38" i="48"/>
  <c r="D38" i="48"/>
  <c r="AK37" i="48"/>
  <c r="AF37" i="48"/>
  <c r="X37" i="48"/>
  <c r="S37" i="48"/>
  <c r="AK36" i="48"/>
  <c r="X36" i="48"/>
  <c r="U36" i="48"/>
  <c r="S36" i="48"/>
  <c r="AK35" i="48"/>
  <c r="AE35" i="48"/>
  <c r="X35" i="48"/>
  <c r="U35" i="48"/>
  <c r="S35" i="48"/>
  <c r="AG34" i="48"/>
  <c r="AE34" i="48"/>
  <c r="X34" i="48"/>
  <c r="D34" i="48"/>
  <c r="AK33" i="48"/>
  <c r="X33" i="48"/>
  <c r="W33" i="48"/>
  <c r="U33" i="48"/>
  <c r="AG32" i="48"/>
  <c r="U32" i="48"/>
  <c r="R32" i="48"/>
  <c r="G32" i="48"/>
  <c r="D32" i="48"/>
  <c r="AK32" i="48" s="1"/>
  <c r="AG31" i="48"/>
  <c r="X31" i="48"/>
  <c r="U31" i="48"/>
  <c r="S31" i="48"/>
  <c r="R31" i="48"/>
  <c r="G31" i="48"/>
  <c r="D31" i="48"/>
  <c r="AK31" i="48" s="1"/>
  <c r="AK30" i="48"/>
  <c r="AG30" i="48"/>
  <c r="X30" i="48"/>
  <c r="S30" i="48"/>
  <c r="R30" i="48"/>
  <c r="G30" i="48"/>
  <c r="AK29" i="48"/>
  <c r="AI29" i="48"/>
  <c r="AK28" i="48"/>
  <c r="AI28" i="48"/>
  <c r="AK27" i="48"/>
  <c r="AI27" i="48"/>
  <c r="AG26" i="48"/>
  <c r="X26" i="48"/>
  <c r="W26" i="48"/>
  <c r="U26" i="48"/>
  <c r="D26" i="48"/>
  <c r="AK26" i="48" s="1"/>
  <c r="X25" i="48"/>
  <c r="W25" i="48"/>
  <c r="U25" i="48"/>
  <c r="D25" i="48"/>
  <c r="AG24" i="48"/>
  <c r="X24" i="48"/>
  <c r="W24" i="48"/>
  <c r="U24" i="48"/>
  <c r="D24" i="48"/>
  <c r="AK24" i="48" s="1"/>
  <c r="AG23" i="48"/>
  <c r="X23" i="48"/>
  <c r="W23" i="48"/>
  <c r="U23" i="48"/>
  <c r="S23" i="48"/>
  <c r="R23" i="48"/>
  <c r="G23" i="48"/>
  <c r="D23" i="48"/>
  <c r="AG22" i="48"/>
  <c r="U22" i="48"/>
  <c r="S22" i="48"/>
  <c r="R22" i="48"/>
  <c r="G22" i="48"/>
  <c r="D22" i="48"/>
  <c r="AK22" i="48" s="1"/>
  <c r="AK21" i="48"/>
  <c r="AI21" i="48"/>
  <c r="AK20" i="48"/>
  <c r="X20" i="48"/>
  <c r="U20" i="48"/>
  <c r="AK19" i="48"/>
  <c r="AI19" i="48"/>
  <c r="AK18" i="48"/>
  <c r="X18" i="48"/>
  <c r="W18" i="48"/>
  <c r="U18" i="48"/>
  <c r="AK17" i="48"/>
  <c r="X17" i="48"/>
  <c r="W17" i="48"/>
  <c r="U17" i="48"/>
  <c r="AK16" i="48"/>
  <c r="AI16" i="48"/>
  <c r="AK15" i="48"/>
  <c r="AI15" i="48"/>
  <c r="AK14" i="48"/>
  <c r="X14" i="48"/>
  <c r="W14" i="48"/>
  <c r="U14" i="48"/>
  <c r="AK13" i="48"/>
  <c r="AI13" i="48"/>
  <c r="AI111" i="48" l="1"/>
  <c r="AI102" i="48"/>
  <c r="AI103" i="48"/>
  <c r="AI104" i="48"/>
  <c r="AI105" i="48"/>
  <c r="AI106" i="48"/>
  <c r="AI107" i="48"/>
  <c r="AI108" i="48"/>
  <c r="AI33" i="48"/>
  <c r="AI50" i="48"/>
  <c r="AI55" i="48"/>
  <c r="AI83" i="48"/>
  <c r="AI92" i="48"/>
  <c r="AI48" i="48"/>
  <c r="AI59" i="48"/>
  <c r="AI62" i="48"/>
  <c r="AE174" i="48"/>
  <c r="AI17" i="48"/>
  <c r="AI18" i="48"/>
  <c r="AI86" i="48"/>
  <c r="AI87" i="48"/>
  <c r="AI32" i="48"/>
  <c r="U174" i="48"/>
  <c r="AI49" i="48"/>
  <c r="AI68" i="48"/>
  <c r="AI91" i="48"/>
  <c r="AI123" i="48"/>
  <c r="AI25" i="48"/>
  <c r="AI47" i="48"/>
  <c r="AI72" i="48"/>
  <c r="AI79" i="48"/>
  <c r="AI85" i="48"/>
  <c r="AI95" i="48"/>
  <c r="AI99" i="48"/>
  <c r="AI53" i="48"/>
  <c r="AI58" i="48"/>
  <c r="AI36" i="48"/>
  <c r="AI37" i="48"/>
  <c r="AI38" i="48"/>
  <c r="AI39" i="48"/>
  <c r="AI67" i="48"/>
  <c r="AI81" i="48"/>
  <c r="AI94" i="48"/>
  <c r="AI114" i="48"/>
  <c r="AI115" i="48"/>
  <c r="AI20" i="48"/>
  <c r="S174" i="48"/>
  <c r="AI35" i="48"/>
  <c r="AI46" i="48"/>
  <c r="AI51" i="48"/>
  <c r="AI57" i="48"/>
  <c r="AI64" i="48"/>
  <c r="AI65" i="48"/>
  <c r="AI71" i="48"/>
  <c r="AI74" i="48"/>
  <c r="AI78" i="48"/>
  <c r="AI89" i="48"/>
  <c r="AI90" i="48"/>
  <c r="AI112" i="48"/>
  <c r="AI126" i="48"/>
  <c r="W174" i="48"/>
  <c r="G174" i="48"/>
  <c r="AG174" i="48"/>
  <c r="AI26" i="48"/>
  <c r="T174" i="48"/>
  <c r="AI66" i="48"/>
  <c r="AI96" i="48"/>
  <c r="AI100" i="48"/>
  <c r="AK25" i="48"/>
  <c r="AK39" i="48"/>
  <c r="X174" i="48"/>
  <c r="AI22" i="48"/>
  <c r="AI23" i="48"/>
  <c r="AK23" i="48"/>
  <c r="AI30" i="48"/>
  <c r="AI31" i="48"/>
  <c r="AI34" i="48"/>
  <c r="AK34" i="48"/>
  <c r="AF174" i="48"/>
  <c r="L174" i="48"/>
  <c r="AI69" i="48"/>
  <c r="AK69" i="48"/>
  <c r="AI80" i="48"/>
  <c r="AI88" i="48"/>
  <c r="AI98" i="48"/>
  <c r="AK100" i="48"/>
  <c r="AI109" i="48"/>
  <c r="AI122" i="48"/>
  <c r="AI124" i="48"/>
  <c r="AK111" i="48"/>
  <c r="D174" i="48"/>
  <c r="AK174" i="48" s="1"/>
  <c r="AI24" i="48"/>
  <c r="AK38" i="48"/>
  <c r="AI40" i="48"/>
  <c r="AI41" i="48"/>
  <c r="AI42" i="48"/>
  <c r="AI44" i="48"/>
  <c r="AI45" i="48"/>
  <c r="AI52" i="48"/>
  <c r="AI54" i="48"/>
  <c r="AI97" i="48"/>
  <c r="AI101" i="48"/>
  <c r="AI113" i="48"/>
  <c r="AK122" i="48"/>
  <c r="R174" i="48"/>
  <c r="AI14" i="48"/>
  <c r="AI56" i="48"/>
  <c r="AI75" i="48"/>
  <c r="AI76" i="48"/>
  <c r="AI82" i="48"/>
  <c r="AI84" i="48"/>
  <c r="AI110" i="48"/>
  <c r="AK85" i="48"/>
  <c r="AI174" i="48" l="1"/>
  <c r="X145" i="47"/>
  <c r="I171" i="47" l="1"/>
  <c r="AK125" i="47"/>
  <c r="AK126" i="47"/>
  <c r="AK127" i="47"/>
  <c r="AK128" i="47"/>
  <c r="AK129" i="47"/>
  <c r="AK130" i="47"/>
  <c r="AK131" i="47"/>
  <c r="AK132" i="47"/>
  <c r="AK133" i="47"/>
  <c r="AK134" i="47"/>
  <c r="AK135" i="47"/>
  <c r="AK136" i="47"/>
  <c r="AK137" i="47"/>
  <c r="AK138" i="47"/>
  <c r="AK139" i="47"/>
  <c r="AK140" i="47"/>
  <c r="AK141" i="47"/>
  <c r="AK142" i="47"/>
  <c r="AK143" i="47"/>
  <c r="AK144" i="47"/>
  <c r="AK145" i="47"/>
  <c r="AK146" i="47"/>
  <c r="AK147" i="47"/>
  <c r="AK148" i="47"/>
  <c r="AK149" i="47"/>
  <c r="AK150" i="47"/>
  <c r="AK151" i="47"/>
  <c r="AK152" i="47"/>
  <c r="AK153" i="47"/>
  <c r="AK154" i="47"/>
  <c r="AK155" i="47"/>
  <c r="AK156" i="47"/>
  <c r="AK157" i="47"/>
  <c r="AK158" i="47"/>
  <c r="AK159" i="47"/>
  <c r="AK160" i="47"/>
  <c r="AK161" i="47"/>
  <c r="AK162" i="47"/>
  <c r="AK163" i="47"/>
  <c r="AK164" i="47"/>
  <c r="AK165" i="47"/>
  <c r="AK166" i="47"/>
  <c r="AK167" i="47"/>
  <c r="AK168" i="47"/>
  <c r="AK169" i="47"/>
  <c r="AK170" i="47"/>
  <c r="AI125" i="47"/>
  <c r="AI126" i="47"/>
  <c r="AI127" i="47"/>
  <c r="AI128" i="47"/>
  <c r="AI129" i="47"/>
  <c r="AI130" i="47"/>
  <c r="AI131" i="47"/>
  <c r="AI132" i="47"/>
  <c r="AI133" i="47"/>
  <c r="AI134" i="47"/>
  <c r="AI135" i="47"/>
  <c r="AI136" i="47"/>
  <c r="AI137" i="47"/>
  <c r="AI138" i="47"/>
  <c r="AI139" i="47"/>
  <c r="AI140" i="47"/>
  <c r="AI141" i="47"/>
  <c r="AI142" i="47"/>
  <c r="AI143" i="47"/>
  <c r="AI144" i="47"/>
  <c r="AI145" i="47"/>
  <c r="AI146" i="47"/>
  <c r="AI147" i="47"/>
  <c r="AI148" i="47"/>
  <c r="AI149" i="47"/>
  <c r="AI150" i="47"/>
  <c r="AI151" i="47"/>
  <c r="AI152" i="47"/>
  <c r="AI153" i="47"/>
  <c r="AI154" i="47"/>
  <c r="AI155" i="47"/>
  <c r="AI156" i="47"/>
  <c r="AI157" i="47"/>
  <c r="AI158" i="47"/>
  <c r="AI159" i="47"/>
  <c r="AI160" i="47"/>
  <c r="AI161" i="47"/>
  <c r="AI162" i="47"/>
  <c r="AI163" i="47"/>
  <c r="AI164" i="47"/>
  <c r="AI165" i="47"/>
  <c r="AI166" i="47"/>
  <c r="AI167" i="47"/>
  <c r="AI168" i="47"/>
  <c r="AI169" i="47"/>
  <c r="AI170" i="47"/>
  <c r="E171" i="47"/>
  <c r="AK124" i="47"/>
  <c r="AG124" i="47"/>
  <c r="X124" i="47"/>
  <c r="W124" i="47"/>
  <c r="U124" i="47"/>
  <c r="AI124" i="47" s="1"/>
  <c r="S124" i="47"/>
  <c r="D124" i="47"/>
  <c r="AJ171" i="47"/>
  <c r="AH171" i="47"/>
  <c r="AD171" i="47"/>
  <c r="AC171" i="47"/>
  <c r="AB171" i="47"/>
  <c r="AA171" i="47"/>
  <c r="Z171" i="47"/>
  <c r="Y171" i="47"/>
  <c r="V171" i="47"/>
  <c r="Q171" i="47"/>
  <c r="P171" i="47"/>
  <c r="O171" i="47"/>
  <c r="N171" i="47"/>
  <c r="M171" i="47"/>
  <c r="K171" i="47"/>
  <c r="J171" i="47"/>
  <c r="H171" i="47"/>
  <c r="AK123" i="47"/>
  <c r="AK122" i="47"/>
  <c r="AE122" i="47"/>
  <c r="AI122" i="47" s="1"/>
  <c r="AK121" i="47"/>
  <c r="AE121" i="47"/>
  <c r="AI121" i="47" s="1"/>
  <c r="AK120" i="47"/>
  <c r="AI120" i="47"/>
  <c r="AK119" i="47"/>
  <c r="AE119" i="47"/>
  <c r="AI119" i="47" s="1"/>
  <c r="AK118" i="47"/>
  <c r="AE118" i="47"/>
  <c r="AI118" i="47" s="1"/>
  <c r="AK117" i="47"/>
  <c r="W117" i="47"/>
  <c r="S117" i="47"/>
  <c r="AK116" i="47"/>
  <c r="W116" i="47"/>
  <c r="S116" i="47"/>
  <c r="AI116" i="47" s="1"/>
  <c r="AG115" i="47"/>
  <c r="X115" i="47"/>
  <c r="U115" i="47"/>
  <c r="S115" i="47"/>
  <c r="D115" i="47"/>
  <c r="AK115" i="47" s="1"/>
  <c r="AG114" i="47"/>
  <c r="S114" i="47"/>
  <c r="D114" i="47"/>
  <c r="AK114" i="47" s="1"/>
  <c r="AG113" i="47"/>
  <c r="S113" i="47"/>
  <c r="D113" i="47"/>
  <c r="AG112" i="47"/>
  <c r="L112" i="47"/>
  <c r="D112" i="47"/>
  <c r="AK112" i="47" s="1"/>
  <c r="AG111" i="47"/>
  <c r="D111" i="47"/>
  <c r="AK111" i="47" s="1"/>
  <c r="AK110" i="47"/>
  <c r="X110" i="47"/>
  <c r="S110" i="47"/>
  <c r="AK109" i="47"/>
  <c r="X109" i="47"/>
  <c r="S109" i="47"/>
  <c r="AG108" i="47"/>
  <c r="X108" i="47"/>
  <c r="W108" i="47"/>
  <c r="U108" i="47"/>
  <c r="S108" i="47"/>
  <c r="D108" i="47"/>
  <c r="AK108" i="47" s="1"/>
  <c r="AK107" i="47"/>
  <c r="X107" i="47"/>
  <c r="W107" i="47"/>
  <c r="U107" i="47"/>
  <c r="S107" i="47"/>
  <c r="AG106" i="47"/>
  <c r="X106" i="47"/>
  <c r="U106" i="47"/>
  <c r="S106" i="47"/>
  <c r="D106" i="47"/>
  <c r="AK106" i="47" s="1"/>
  <c r="AK105" i="47"/>
  <c r="X105" i="47"/>
  <c r="W105" i="47"/>
  <c r="S105" i="47"/>
  <c r="AK104" i="47"/>
  <c r="X104" i="47"/>
  <c r="W104" i="47"/>
  <c r="S104" i="47"/>
  <c r="AK103" i="47"/>
  <c r="X103" i="47"/>
  <c r="W103" i="47"/>
  <c r="U103" i="47"/>
  <c r="AG102" i="47"/>
  <c r="X102" i="47"/>
  <c r="W102" i="47"/>
  <c r="U102" i="47"/>
  <c r="D102" i="47"/>
  <c r="AG101" i="47"/>
  <c r="X101" i="47"/>
  <c r="W101" i="47"/>
  <c r="U101" i="47"/>
  <c r="D101" i="47"/>
  <c r="AK101" i="47" s="1"/>
  <c r="AG100" i="47"/>
  <c r="X100" i="47"/>
  <c r="W100" i="47"/>
  <c r="U100" i="47"/>
  <c r="D100" i="47"/>
  <c r="AK100" i="47" s="1"/>
  <c r="AG99" i="47"/>
  <c r="X99" i="47"/>
  <c r="W99" i="47"/>
  <c r="T99" i="47"/>
  <c r="S99" i="47"/>
  <c r="G99" i="47"/>
  <c r="D99" i="47"/>
  <c r="AK99" i="47" s="1"/>
  <c r="AG98" i="47"/>
  <c r="X98" i="47"/>
  <c r="W98" i="47"/>
  <c r="T98" i="47"/>
  <c r="S98" i="47"/>
  <c r="G98" i="47"/>
  <c r="D98" i="47"/>
  <c r="AG97" i="47"/>
  <c r="X97" i="47"/>
  <c r="W97" i="47"/>
  <c r="T97" i="47"/>
  <c r="S97" i="47"/>
  <c r="G97" i="47"/>
  <c r="D97" i="47"/>
  <c r="AK97" i="47" s="1"/>
  <c r="AG96" i="47"/>
  <c r="AF96" i="47"/>
  <c r="W96" i="47"/>
  <c r="U96" i="47"/>
  <c r="R96" i="47"/>
  <c r="D96" i="47"/>
  <c r="AK96" i="47" s="1"/>
  <c r="AK95" i="47"/>
  <c r="X95" i="47"/>
  <c r="W95" i="47"/>
  <c r="U95" i="47"/>
  <c r="AK94" i="47"/>
  <c r="AI94" i="47"/>
  <c r="AK93" i="47"/>
  <c r="X93" i="47"/>
  <c r="W93" i="47"/>
  <c r="S93" i="47"/>
  <c r="AG92" i="47"/>
  <c r="L92" i="47"/>
  <c r="G92" i="47"/>
  <c r="D92" i="47"/>
  <c r="AG91" i="47"/>
  <c r="L91" i="47"/>
  <c r="F91" i="47"/>
  <c r="F171" i="47" s="1"/>
  <c r="D91" i="47"/>
  <c r="AG90" i="47"/>
  <c r="S90" i="47"/>
  <c r="D90" i="47"/>
  <c r="AK90" i="47" s="1"/>
  <c r="AK89" i="47"/>
  <c r="X89" i="47"/>
  <c r="S89" i="47"/>
  <c r="AG88" i="47"/>
  <c r="AF88" i="47"/>
  <c r="X88" i="47"/>
  <c r="U88" i="47"/>
  <c r="S88" i="47"/>
  <c r="D88" i="47"/>
  <c r="AK88" i="47" s="1"/>
  <c r="AK87" i="47"/>
  <c r="X87" i="47"/>
  <c r="W87" i="47"/>
  <c r="S87" i="47"/>
  <c r="AK86" i="47"/>
  <c r="X86" i="47"/>
  <c r="W86" i="47"/>
  <c r="S86" i="47"/>
  <c r="AG85" i="47"/>
  <c r="S85" i="47"/>
  <c r="D85" i="47"/>
  <c r="AK85" i="47" s="1"/>
  <c r="AG84" i="47"/>
  <c r="X84" i="47"/>
  <c r="W84" i="47"/>
  <c r="T84" i="47"/>
  <c r="S84" i="47"/>
  <c r="G84" i="47"/>
  <c r="D84" i="47"/>
  <c r="AK84" i="47" s="1"/>
  <c r="AK83" i="47"/>
  <c r="X83" i="47"/>
  <c r="W83" i="47"/>
  <c r="S83" i="47"/>
  <c r="AG82" i="47"/>
  <c r="X82" i="47"/>
  <c r="W82" i="47"/>
  <c r="T82" i="47"/>
  <c r="S82" i="47"/>
  <c r="G82" i="47"/>
  <c r="D82" i="47"/>
  <c r="AK81" i="47"/>
  <c r="X81" i="47"/>
  <c r="S81" i="47"/>
  <c r="AK80" i="47"/>
  <c r="AF80" i="47"/>
  <c r="X80" i="47"/>
  <c r="W80" i="47"/>
  <c r="S80" i="47"/>
  <c r="AG79" i="47"/>
  <c r="D79" i="47"/>
  <c r="AK79" i="47" s="1"/>
  <c r="AG78" i="47"/>
  <c r="X78" i="47"/>
  <c r="W78" i="47"/>
  <c r="U78" i="47"/>
  <c r="D78" i="47"/>
  <c r="AK78" i="47" s="1"/>
  <c r="AG77" i="47"/>
  <c r="X77" i="47"/>
  <c r="W77" i="47"/>
  <c r="S77" i="47"/>
  <c r="G77" i="47"/>
  <c r="D77" i="47"/>
  <c r="AK77" i="47" s="1"/>
  <c r="AG76" i="47"/>
  <c r="X76" i="47"/>
  <c r="W76" i="47"/>
  <c r="U76" i="47"/>
  <c r="D76" i="47"/>
  <c r="AK76" i="47" s="1"/>
  <c r="AG75" i="47"/>
  <c r="X75" i="47"/>
  <c r="U75" i="47"/>
  <c r="S75" i="47"/>
  <c r="R75" i="47"/>
  <c r="G75" i="47"/>
  <c r="D75" i="47"/>
  <c r="AK75" i="47" s="1"/>
  <c r="AK74" i="47"/>
  <c r="X74" i="47"/>
  <c r="W74" i="47"/>
  <c r="S74" i="47"/>
  <c r="AK73" i="47"/>
  <c r="AI73" i="47"/>
  <c r="AG72" i="47"/>
  <c r="X72" i="47"/>
  <c r="W72" i="47"/>
  <c r="U72" i="47"/>
  <c r="D72" i="47"/>
  <c r="AK72" i="47" s="1"/>
  <c r="AG71" i="47"/>
  <c r="X71" i="47"/>
  <c r="U71" i="47"/>
  <c r="S71" i="47"/>
  <c r="L71" i="47"/>
  <c r="D71" i="47"/>
  <c r="AK71" i="47" s="1"/>
  <c r="AK70" i="47"/>
  <c r="X70" i="47"/>
  <c r="W70" i="47"/>
  <c r="S70" i="47"/>
  <c r="AG69" i="47"/>
  <c r="U69" i="47"/>
  <c r="R69" i="47"/>
  <c r="D69" i="47"/>
  <c r="AK69" i="47" s="1"/>
  <c r="AK68" i="47"/>
  <c r="X68" i="47"/>
  <c r="W68" i="47"/>
  <c r="U68" i="47"/>
  <c r="AG67" i="47"/>
  <c r="AF67" i="47"/>
  <c r="X67" i="47"/>
  <c r="W67" i="47"/>
  <c r="S67" i="47"/>
  <c r="G67" i="47"/>
  <c r="D67" i="47"/>
  <c r="AG66" i="47"/>
  <c r="X66" i="47"/>
  <c r="T66" i="47"/>
  <c r="R66" i="47"/>
  <c r="D66" i="47"/>
  <c r="AK66" i="47" s="1"/>
  <c r="AK65" i="47"/>
  <c r="AI65" i="47"/>
  <c r="AK64" i="47"/>
  <c r="X64" i="47"/>
  <c r="W64" i="47"/>
  <c r="S64" i="47"/>
  <c r="AK63" i="47"/>
  <c r="AI63" i="47"/>
  <c r="AK62" i="47"/>
  <c r="X62" i="47"/>
  <c r="W62" i="47"/>
  <c r="U62" i="47"/>
  <c r="AK61" i="47"/>
  <c r="X61" i="47"/>
  <c r="W61" i="47"/>
  <c r="S61" i="47"/>
  <c r="AK60" i="47"/>
  <c r="X60" i="47"/>
  <c r="W60" i="47"/>
  <c r="S60" i="47"/>
  <c r="AK59" i="47"/>
  <c r="AF59" i="47"/>
  <c r="X59" i="47"/>
  <c r="W59" i="47"/>
  <c r="U59" i="47"/>
  <c r="AK58" i="47"/>
  <c r="X58" i="47"/>
  <c r="W58" i="47"/>
  <c r="U58" i="47"/>
  <c r="AK57" i="47"/>
  <c r="X57" i="47"/>
  <c r="W57" i="47"/>
  <c r="U57" i="47"/>
  <c r="S57" i="47"/>
  <c r="AK56" i="47"/>
  <c r="AI56" i="47"/>
  <c r="AK55" i="47"/>
  <c r="X55" i="47"/>
  <c r="U55" i="47"/>
  <c r="AG54" i="47"/>
  <c r="X54" i="47"/>
  <c r="G54" i="47"/>
  <c r="D54" i="47"/>
  <c r="AK54" i="47" s="1"/>
  <c r="AK53" i="47"/>
  <c r="AI53" i="47"/>
  <c r="AG52" i="47"/>
  <c r="AF52" i="47"/>
  <c r="T52" i="47"/>
  <c r="R52" i="47"/>
  <c r="D52" i="47"/>
  <c r="AK52" i="47" s="1"/>
  <c r="AG51" i="47"/>
  <c r="L51" i="47"/>
  <c r="G51" i="47"/>
  <c r="D51" i="47"/>
  <c r="AK51" i="47" s="1"/>
  <c r="AK50" i="47"/>
  <c r="X50" i="47"/>
  <c r="R50" i="47"/>
  <c r="AK49" i="47"/>
  <c r="X49" i="47"/>
  <c r="R49" i="47"/>
  <c r="AK48" i="47"/>
  <c r="X48" i="47"/>
  <c r="W48" i="47"/>
  <c r="U48" i="47"/>
  <c r="S48" i="47"/>
  <c r="AK47" i="47"/>
  <c r="AI47" i="47"/>
  <c r="AG46" i="47"/>
  <c r="S46" i="47"/>
  <c r="D46" i="47"/>
  <c r="AG45" i="47"/>
  <c r="AE45" i="47"/>
  <c r="X45" i="47"/>
  <c r="L45" i="47"/>
  <c r="G45" i="47"/>
  <c r="D45" i="47"/>
  <c r="AK45" i="47" s="1"/>
  <c r="AG44" i="47"/>
  <c r="X44" i="47"/>
  <c r="L44" i="47"/>
  <c r="D44" i="47"/>
  <c r="AK44" i="47" s="1"/>
  <c r="AK43" i="47"/>
  <c r="AI43" i="47"/>
  <c r="AE42" i="47"/>
  <c r="X42" i="47"/>
  <c r="L42" i="47"/>
  <c r="D42" i="47"/>
  <c r="AK42" i="47" s="1"/>
  <c r="AG41" i="47"/>
  <c r="X41" i="47"/>
  <c r="W41" i="47"/>
  <c r="T41" i="47"/>
  <c r="G41" i="47"/>
  <c r="D41" i="47"/>
  <c r="AK41" i="47" s="1"/>
  <c r="AG40" i="47"/>
  <c r="W40" i="47"/>
  <c r="L40" i="47"/>
  <c r="D40" i="47"/>
  <c r="AG39" i="47"/>
  <c r="X39" i="47"/>
  <c r="S39" i="47"/>
  <c r="D39" i="47"/>
  <c r="AK39" i="47" s="1"/>
  <c r="AG38" i="47"/>
  <c r="X38" i="47"/>
  <c r="D38" i="47"/>
  <c r="AK38" i="47" s="1"/>
  <c r="AK37" i="47"/>
  <c r="X37" i="47"/>
  <c r="S37" i="47"/>
  <c r="AK36" i="47"/>
  <c r="X36" i="47"/>
  <c r="U36" i="47"/>
  <c r="S36" i="47"/>
  <c r="AK35" i="47"/>
  <c r="AE35" i="47"/>
  <c r="X35" i="47"/>
  <c r="U35" i="47"/>
  <c r="S35" i="47"/>
  <c r="AG34" i="47"/>
  <c r="AE34" i="47"/>
  <c r="X34" i="47"/>
  <c r="D34" i="47"/>
  <c r="AK34" i="47" s="1"/>
  <c r="AK33" i="47"/>
  <c r="X33" i="47"/>
  <c r="W33" i="47"/>
  <c r="U33" i="47"/>
  <c r="AG32" i="47"/>
  <c r="U32" i="47"/>
  <c r="G32" i="47"/>
  <c r="D32" i="47"/>
  <c r="AK32" i="47" s="1"/>
  <c r="AG31" i="47"/>
  <c r="AF31" i="47"/>
  <c r="X31" i="47"/>
  <c r="U31" i="47"/>
  <c r="S31" i="47"/>
  <c r="R31" i="47"/>
  <c r="D31" i="47"/>
  <c r="AK30" i="47"/>
  <c r="AG30" i="47"/>
  <c r="X30" i="47"/>
  <c r="U30" i="47"/>
  <c r="S30" i="47"/>
  <c r="R30" i="47"/>
  <c r="G30" i="47"/>
  <c r="AK29" i="47"/>
  <c r="AI29" i="47"/>
  <c r="AK28" i="47"/>
  <c r="AI28" i="47"/>
  <c r="AK27" i="47"/>
  <c r="AI27" i="47"/>
  <c r="AG26" i="47"/>
  <c r="X26" i="47"/>
  <c r="W26" i="47"/>
  <c r="U26" i="47"/>
  <c r="L26" i="47"/>
  <c r="D26" i="47"/>
  <c r="AK26" i="47" s="1"/>
  <c r="AG25" i="47"/>
  <c r="X25" i="47"/>
  <c r="W25" i="47"/>
  <c r="U25" i="47"/>
  <c r="D25" i="47"/>
  <c r="AK25" i="47" s="1"/>
  <c r="AK24" i="47"/>
  <c r="AI24" i="47"/>
  <c r="AG23" i="47"/>
  <c r="X23" i="47"/>
  <c r="U23" i="47"/>
  <c r="S23" i="47"/>
  <c r="R23" i="47"/>
  <c r="G23" i="47"/>
  <c r="D23" i="47"/>
  <c r="AG22" i="47"/>
  <c r="U22" i="47"/>
  <c r="G22" i="47"/>
  <c r="D22" i="47"/>
  <c r="AK22" i="47" s="1"/>
  <c r="AK21" i="47"/>
  <c r="X21" i="47"/>
  <c r="W21" i="47"/>
  <c r="U21" i="47"/>
  <c r="AK20" i="47"/>
  <c r="X20" i="47"/>
  <c r="U20" i="47"/>
  <c r="AK19" i="47"/>
  <c r="AI19" i="47"/>
  <c r="AK18" i="47"/>
  <c r="X18" i="47"/>
  <c r="W18" i="47"/>
  <c r="U18" i="47"/>
  <c r="AK17" i="47"/>
  <c r="X17" i="47"/>
  <c r="W17" i="47"/>
  <c r="U17" i="47"/>
  <c r="AK16" i="47"/>
  <c r="AI16" i="47"/>
  <c r="AK15" i="47"/>
  <c r="AI15" i="47"/>
  <c r="AK14" i="47"/>
  <c r="AI14" i="47"/>
  <c r="AK13" i="47"/>
  <c r="AI13" i="47"/>
  <c r="X137" i="46"/>
  <c r="D171" i="47" l="1"/>
  <c r="AI37" i="47"/>
  <c r="AI38" i="47"/>
  <c r="AI89" i="47"/>
  <c r="AI50" i="47"/>
  <c r="AI81" i="47"/>
  <c r="AI113" i="47"/>
  <c r="AI55" i="47"/>
  <c r="AI68" i="47"/>
  <c r="AI108" i="47"/>
  <c r="AI111" i="47"/>
  <c r="AI114" i="47"/>
  <c r="AI26" i="47"/>
  <c r="AE171" i="47"/>
  <c r="AI87" i="47"/>
  <c r="AI105" i="47"/>
  <c r="G171" i="47"/>
  <c r="AI33" i="47"/>
  <c r="AI49" i="47"/>
  <c r="AI60" i="47"/>
  <c r="AI62" i="47"/>
  <c r="AI80" i="47"/>
  <c r="AI82" i="47"/>
  <c r="AI83" i="47"/>
  <c r="AI21" i="47"/>
  <c r="AI100" i="47"/>
  <c r="U171" i="47"/>
  <c r="AI46" i="47"/>
  <c r="AI90" i="47"/>
  <c r="AI115" i="47"/>
  <c r="AI117" i="47"/>
  <c r="AI25" i="47"/>
  <c r="AI35" i="47"/>
  <c r="AI40" i="47"/>
  <c r="AI48" i="47"/>
  <c r="R171" i="47"/>
  <c r="AI58" i="47"/>
  <c r="AI64" i="47"/>
  <c r="AI77" i="47"/>
  <c r="AI88" i="47"/>
  <c r="AI91" i="47"/>
  <c r="AK91" i="47"/>
  <c r="AI96" i="47"/>
  <c r="AI98" i="47"/>
  <c r="AI106" i="47"/>
  <c r="AI110" i="47"/>
  <c r="X171" i="47"/>
  <c r="AG171" i="47"/>
  <c r="W171" i="47"/>
  <c r="AI31" i="47"/>
  <c r="AI36" i="47"/>
  <c r="AI57" i="47"/>
  <c r="AI67" i="47"/>
  <c r="AI70" i="47"/>
  <c r="AI71" i="47"/>
  <c r="AI74" i="47"/>
  <c r="AI79" i="47"/>
  <c r="AI84" i="47"/>
  <c r="AI86" i="47"/>
  <c r="AI92" i="47"/>
  <c r="AI93" i="47"/>
  <c r="AI95" i="47"/>
  <c r="AI102" i="47"/>
  <c r="AI107" i="47"/>
  <c r="AI109" i="47"/>
  <c r="AI17" i="47"/>
  <c r="AI18" i="47"/>
  <c r="AI20" i="47"/>
  <c r="AI23" i="47"/>
  <c r="L171" i="47"/>
  <c r="AI30" i="47"/>
  <c r="AF171" i="47"/>
  <c r="T171" i="47"/>
  <c r="AI51" i="47"/>
  <c r="AI59" i="47"/>
  <c r="AI61" i="47"/>
  <c r="AI78" i="47"/>
  <c r="AI99" i="47"/>
  <c r="AI103" i="47"/>
  <c r="AI104" i="47"/>
  <c r="AI34" i="47"/>
  <c r="AI41" i="47"/>
  <c r="AK46" i="47"/>
  <c r="AI52" i="47"/>
  <c r="AI54" i="47"/>
  <c r="AK67" i="47"/>
  <c r="AK82" i="47"/>
  <c r="AK98" i="47"/>
  <c r="AI32" i="47"/>
  <c r="AK40" i="47"/>
  <c r="AI76" i="47"/>
  <c r="S171" i="47"/>
  <c r="AI22" i="47"/>
  <c r="AI39" i="47"/>
  <c r="AI42" i="47"/>
  <c r="AI44" i="47"/>
  <c r="AI45" i="47"/>
  <c r="AI66" i="47"/>
  <c r="AI69" i="47"/>
  <c r="AI72" i="47"/>
  <c r="AI75" i="47"/>
  <c r="AI85" i="47"/>
  <c r="AK92" i="47"/>
  <c r="AI97" i="47"/>
  <c r="AI101" i="47"/>
  <c r="AK102" i="47"/>
  <c r="AI112" i="47"/>
  <c r="AK23" i="47"/>
  <c r="AK31" i="47"/>
  <c r="AK113" i="47"/>
  <c r="AK117" i="46"/>
  <c r="AK118" i="46"/>
  <c r="AK119" i="46"/>
  <c r="AK120" i="46"/>
  <c r="AK121" i="46"/>
  <c r="AK122" i="46"/>
  <c r="AK123" i="46"/>
  <c r="AK124" i="46"/>
  <c r="AK125" i="46"/>
  <c r="AK126" i="46"/>
  <c r="AK127" i="46"/>
  <c r="AK128" i="46"/>
  <c r="AK129" i="46"/>
  <c r="AK130" i="46"/>
  <c r="AK131" i="46"/>
  <c r="AK132" i="46"/>
  <c r="AK133" i="46"/>
  <c r="AK134" i="46"/>
  <c r="AK135" i="46"/>
  <c r="AK136" i="46"/>
  <c r="AK137" i="46"/>
  <c r="AK138" i="46"/>
  <c r="AK139" i="46"/>
  <c r="AK140" i="46"/>
  <c r="AK141" i="46"/>
  <c r="AK142" i="46"/>
  <c r="AK143" i="46"/>
  <c r="AK144" i="46"/>
  <c r="AK145" i="46"/>
  <c r="AK146" i="46"/>
  <c r="AK147" i="46"/>
  <c r="AK148" i="46"/>
  <c r="AK149" i="46"/>
  <c r="AK150" i="46"/>
  <c r="AK151" i="46"/>
  <c r="AK152" i="46"/>
  <c r="AK153" i="46"/>
  <c r="AK154" i="46"/>
  <c r="AK155" i="46"/>
  <c r="AK156" i="46"/>
  <c r="AK157" i="46"/>
  <c r="AK158" i="46"/>
  <c r="AK159" i="46"/>
  <c r="AK160" i="46"/>
  <c r="AK161" i="46"/>
  <c r="AK162" i="46"/>
  <c r="AK163" i="46"/>
  <c r="AK164" i="46"/>
  <c r="AK165" i="46"/>
  <c r="AI117" i="46"/>
  <c r="AI118" i="46"/>
  <c r="AI119" i="46"/>
  <c r="AI120" i="46"/>
  <c r="AI121" i="46"/>
  <c r="AI122" i="46"/>
  <c r="AI123" i="46"/>
  <c r="AI124" i="46"/>
  <c r="AI125" i="46"/>
  <c r="AI126" i="46"/>
  <c r="AI127" i="46"/>
  <c r="AI128" i="46"/>
  <c r="AI129" i="46"/>
  <c r="AI130" i="46"/>
  <c r="AI131" i="46"/>
  <c r="AI132" i="46"/>
  <c r="AI133" i="46"/>
  <c r="AI134" i="46"/>
  <c r="AI135" i="46"/>
  <c r="AI136" i="46"/>
  <c r="AI137" i="46"/>
  <c r="AI138" i="46"/>
  <c r="AI139" i="46"/>
  <c r="AI140" i="46"/>
  <c r="AI141" i="46"/>
  <c r="AI142" i="46"/>
  <c r="AI143" i="46"/>
  <c r="AI144" i="46"/>
  <c r="AI145" i="46"/>
  <c r="AI146" i="46"/>
  <c r="AI147" i="46"/>
  <c r="AI148" i="46"/>
  <c r="AI149" i="46"/>
  <c r="AI150" i="46"/>
  <c r="AI151" i="46"/>
  <c r="AI152" i="46"/>
  <c r="AI153" i="46"/>
  <c r="AI154" i="46"/>
  <c r="AI155" i="46"/>
  <c r="AI156" i="46"/>
  <c r="AI157" i="46"/>
  <c r="AI158" i="46"/>
  <c r="AI159" i="46"/>
  <c r="AI160" i="46"/>
  <c r="AI161" i="46"/>
  <c r="AI162" i="46"/>
  <c r="AI163" i="46"/>
  <c r="AI164" i="46"/>
  <c r="AI165" i="46"/>
  <c r="AK116" i="46"/>
  <c r="AG116" i="46"/>
  <c r="X116" i="46"/>
  <c r="U116" i="46"/>
  <c r="S116" i="46"/>
  <c r="D116" i="46"/>
  <c r="AJ166" i="46"/>
  <c r="AD166" i="46"/>
  <c r="AC166" i="46"/>
  <c r="AB166" i="46"/>
  <c r="AA166" i="46"/>
  <c r="Z166" i="46"/>
  <c r="Y166" i="46"/>
  <c r="V166" i="46"/>
  <c r="Q166" i="46"/>
  <c r="P166" i="46"/>
  <c r="O166" i="46"/>
  <c r="N166" i="46"/>
  <c r="M166" i="46"/>
  <c r="K166" i="46"/>
  <c r="J166" i="46"/>
  <c r="H166" i="46"/>
  <c r="AK115" i="46"/>
  <c r="AG114" i="46"/>
  <c r="T114" i="46"/>
  <c r="G114" i="46"/>
  <c r="D114" i="46"/>
  <c r="AK114" i="46" s="1"/>
  <c r="AK113" i="46"/>
  <c r="AE113" i="46"/>
  <c r="AI113" i="46" s="1"/>
  <c r="AK112" i="46"/>
  <c r="X112" i="46"/>
  <c r="W112" i="46"/>
  <c r="U112" i="46"/>
  <c r="S112" i="46"/>
  <c r="AK111" i="46"/>
  <c r="X111" i="46"/>
  <c r="W111" i="46"/>
  <c r="U111" i="46"/>
  <c r="S111" i="46"/>
  <c r="AG110" i="46"/>
  <c r="X110" i="46"/>
  <c r="U110" i="46"/>
  <c r="S110" i="46"/>
  <c r="D110" i="46"/>
  <c r="AK110" i="46" s="1"/>
  <c r="AK109" i="46"/>
  <c r="X109" i="46"/>
  <c r="U109" i="46"/>
  <c r="S109" i="46"/>
  <c r="AK108" i="46"/>
  <c r="X108" i="46"/>
  <c r="W108" i="46"/>
  <c r="S108" i="46"/>
  <c r="AK107" i="46"/>
  <c r="X107" i="46"/>
  <c r="W107" i="46"/>
  <c r="S107" i="46"/>
  <c r="AK106" i="46"/>
  <c r="X106" i="46"/>
  <c r="W106" i="46"/>
  <c r="U106" i="46"/>
  <c r="AK105" i="46"/>
  <c r="X105" i="46"/>
  <c r="W105" i="46"/>
  <c r="U105" i="46"/>
  <c r="AG104" i="46"/>
  <c r="X104" i="46"/>
  <c r="W104" i="46"/>
  <c r="U104" i="46"/>
  <c r="D104" i="46"/>
  <c r="AG103" i="46"/>
  <c r="X103" i="46"/>
  <c r="W103" i="46"/>
  <c r="U103" i="46"/>
  <c r="D103" i="46"/>
  <c r="AK103" i="46" s="1"/>
  <c r="AG102" i="46"/>
  <c r="X102" i="46"/>
  <c r="W102" i="46"/>
  <c r="S102" i="46"/>
  <c r="G102" i="46"/>
  <c r="D102" i="46"/>
  <c r="AK102" i="46" s="1"/>
  <c r="AG101" i="46"/>
  <c r="X101" i="46"/>
  <c r="W101" i="46"/>
  <c r="S101" i="46"/>
  <c r="G101" i="46"/>
  <c r="D101" i="46"/>
  <c r="AK101" i="46" s="1"/>
  <c r="AG100" i="46"/>
  <c r="X100" i="46"/>
  <c r="W100" i="46"/>
  <c r="S100" i="46"/>
  <c r="G100" i="46"/>
  <c r="D100" i="46"/>
  <c r="AG99" i="46"/>
  <c r="U99" i="46"/>
  <c r="R99" i="46"/>
  <c r="D99" i="46"/>
  <c r="AK98" i="46"/>
  <c r="X98" i="46"/>
  <c r="W98" i="46"/>
  <c r="U98" i="46"/>
  <c r="AG97" i="46"/>
  <c r="X97" i="46"/>
  <c r="W97" i="46"/>
  <c r="U97" i="46"/>
  <c r="D97" i="46"/>
  <c r="AK97" i="46" s="1"/>
  <c r="AK96" i="46"/>
  <c r="X96" i="46"/>
  <c r="W96" i="46"/>
  <c r="U96" i="46"/>
  <c r="AK95" i="46"/>
  <c r="X95" i="46"/>
  <c r="W95" i="46"/>
  <c r="S95" i="46"/>
  <c r="AG94" i="46"/>
  <c r="X94" i="46"/>
  <c r="W94" i="46"/>
  <c r="S94" i="46"/>
  <c r="G94" i="46"/>
  <c r="D94" i="46"/>
  <c r="AH93" i="46"/>
  <c r="AG93" i="46"/>
  <c r="L93" i="46"/>
  <c r="G93" i="46"/>
  <c r="D93" i="46"/>
  <c r="AG92" i="46"/>
  <c r="L92" i="46"/>
  <c r="F92" i="46"/>
  <c r="F166" i="46" s="1"/>
  <c r="D92" i="46"/>
  <c r="AK92" i="46" s="1"/>
  <c r="AG91" i="46"/>
  <c r="S91" i="46"/>
  <c r="D91" i="46"/>
  <c r="AK91" i="46" s="1"/>
  <c r="AK90" i="46"/>
  <c r="AG90" i="46"/>
  <c r="X90" i="46"/>
  <c r="U90" i="46"/>
  <c r="S90" i="46"/>
  <c r="AK89" i="46"/>
  <c r="X89" i="46"/>
  <c r="U89" i="46"/>
  <c r="S89" i="46"/>
  <c r="AK88" i="46"/>
  <c r="X88" i="46"/>
  <c r="W88" i="46"/>
  <c r="S88" i="46"/>
  <c r="AK87" i="46"/>
  <c r="X87" i="46"/>
  <c r="W87" i="46"/>
  <c r="S87" i="46"/>
  <c r="AH86" i="46"/>
  <c r="AG86" i="46"/>
  <c r="S86" i="46"/>
  <c r="D86" i="46"/>
  <c r="AK85" i="46"/>
  <c r="AI85" i="46"/>
  <c r="AK84" i="46"/>
  <c r="S84" i="46"/>
  <c r="AI84" i="46" s="1"/>
  <c r="AK83" i="46"/>
  <c r="X83" i="46"/>
  <c r="W83" i="46"/>
  <c r="S83" i="46"/>
  <c r="AG82" i="46"/>
  <c r="X82" i="46"/>
  <c r="W82" i="46"/>
  <c r="S82" i="46"/>
  <c r="G82" i="46"/>
  <c r="D82" i="46"/>
  <c r="AK82" i="46" s="1"/>
  <c r="AK81" i="46"/>
  <c r="X81" i="46"/>
  <c r="S81" i="46"/>
  <c r="AK80" i="46"/>
  <c r="X80" i="46"/>
  <c r="W80" i="46"/>
  <c r="S80" i="46"/>
  <c r="AH79" i="46"/>
  <c r="AG79" i="46"/>
  <c r="D79" i="46"/>
  <c r="AG78" i="46"/>
  <c r="X78" i="46"/>
  <c r="W78" i="46"/>
  <c r="U78" i="46"/>
  <c r="D78" i="46"/>
  <c r="AK78" i="46" s="1"/>
  <c r="AG77" i="46"/>
  <c r="X77" i="46"/>
  <c r="W77" i="46"/>
  <c r="S77" i="46"/>
  <c r="G77" i="46"/>
  <c r="D77" i="46"/>
  <c r="AK77" i="46" s="1"/>
  <c r="AG76" i="46"/>
  <c r="X76" i="46"/>
  <c r="W76" i="46"/>
  <c r="U76" i="46"/>
  <c r="D76" i="46"/>
  <c r="AG75" i="46"/>
  <c r="X75" i="46"/>
  <c r="U75" i="46"/>
  <c r="G75" i="46"/>
  <c r="D75" i="46"/>
  <c r="AK75" i="46" s="1"/>
  <c r="AK74" i="46"/>
  <c r="X74" i="46"/>
  <c r="W74" i="46"/>
  <c r="S74" i="46"/>
  <c r="AH73" i="46"/>
  <c r="AG73" i="46"/>
  <c r="L73" i="46"/>
  <c r="D73" i="46"/>
  <c r="AK72" i="46"/>
  <c r="U72" i="46"/>
  <c r="AI72" i="46" s="1"/>
  <c r="AK71" i="46"/>
  <c r="AG71" i="46"/>
  <c r="X71" i="46"/>
  <c r="U71" i="46"/>
  <c r="S71" i="46"/>
  <c r="AK70" i="46"/>
  <c r="S70" i="46"/>
  <c r="AI70" i="46" s="1"/>
  <c r="AG69" i="46"/>
  <c r="U69" i="46"/>
  <c r="R69" i="46"/>
  <c r="D69" i="46"/>
  <c r="AK69" i="46" s="1"/>
  <c r="AK68" i="46"/>
  <c r="X68" i="46"/>
  <c r="W68" i="46"/>
  <c r="U68" i="46"/>
  <c r="AG67" i="46"/>
  <c r="X67" i="46"/>
  <c r="W67" i="46"/>
  <c r="S67" i="46"/>
  <c r="G67" i="46"/>
  <c r="D67" i="46"/>
  <c r="AG66" i="46"/>
  <c r="AF66" i="46"/>
  <c r="X66" i="46"/>
  <c r="T66" i="46"/>
  <c r="R66" i="46"/>
  <c r="D66" i="46"/>
  <c r="AK66" i="46" s="1"/>
  <c r="AG65" i="46"/>
  <c r="X65" i="46"/>
  <c r="U65" i="46"/>
  <c r="S65" i="46"/>
  <c r="D65" i="46"/>
  <c r="AK64" i="46"/>
  <c r="X64" i="46"/>
  <c r="W64" i="46"/>
  <c r="S64" i="46"/>
  <c r="AK63" i="46"/>
  <c r="AI63" i="46"/>
  <c r="AK62" i="46"/>
  <c r="X62" i="46"/>
  <c r="W62" i="46"/>
  <c r="U62" i="46"/>
  <c r="AK61" i="46"/>
  <c r="X61" i="46"/>
  <c r="W61" i="46"/>
  <c r="S61" i="46"/>
  <c r="AK60" i="46"/>
  <c r="X60" i="46"/>
  <c r="W60" i="46"/>
  <c r="S60" i="46"/>
  <c r="AK59" i="46"/>
  <c r="X59" i="46"/>
  <c r="W59" i="46"/>
  <c r="U59" i="46"/>
  <c r="AK58" i="46"/>
  <c r="X58" i="46"/>
  <c r="W58" i="46"/>
  <c r="U58" i="46"/>
  <c r="AK57" i="46"/>
  <c r="AG57" i="46"/>
  <c r="X57" i="46"/>
  <c r="W57" i="46"/>
  <c r="U57" i="46"/>
  <c r="G57" i="46"/>
  <c r="AG56" i="46"/>
  <c r="W56" i="46"/>
  <c r="S56" i="46"/>
  <c r="D56" i="46"/>
  <c r="AK56" i="46" s="1"/>
  <c r="AK55" i="46"/>
  <c r="X55" i="46"/>
  <c r="U55" i="46"/>
  <c r="AG54" i="46"/>
  <c r="X54" i="46"/>
  <c r="G54" i="46"/>
  <c r="D54" i="46"/>
  <c r="AH53" i="46"/>
  <c r="AG53" i="46"/>
  <c r="T53" i="46"/>
  <c r="L53" i="46"/>
  <c r="D53" i="46"/>
  <c r="AG52" i="46"/>
  <c r="T52" i="46"/>
  <c r="R52" i="46"/>
  <c r="D52" i="46"/>
  <c r="AG51" i="46"/>
  <c r="T51" i="46"/>
  <c r="G51" i="46"/>
  <c r="D51" i="46"/>
  <c r="AK50" i="46"/>
  <c r="X50" i="46"/>
  <c r="R50" i="46"/>
  <c r="AK49" i="46"/>
  <c r="X49" i="46"/>
  <c r="R49" i="46"/>
  <c r="AK48" i="46"/>
  <c r="S48" i="46"/>
  <c r="AI48" i="46" s="1"/>
  <c r="AG47" i="46"/>
  <c r="W47" i="46"/>
  <c r="S47" i="46"/>
  <c r="D47" i="46"/>
  <c r="AH46" i="46"/>
  <c r="AG46" i="46"/>
  <c r="S46" i="46"/>
  <c r="D46" i="46"/>
  <c r="AK46" i="46" s="1"/>
  <c r="AG45" i="46"/>
  <c r="AE45" i="46"/>
  <c r="X45" i="46"/>
  <c r="L45" i="46"/>
  <c r="G45" i="46"/>
  <c r="D45" i="46"/>
  <c r="AK45" i="46" s="1"/>
  <c r="X44" i="46"/>
  <c r="L44" i="46"/>
  <c r="D44" i="46"/>
  <c r="AK43" i="46"/>
  <c r="AI43" i="46"/>
  <c r="AG42" i="46"/>
  <c r="AE42" i="46"/>
  <c r="X42" i="46"/>
  <c r="L42" i="46"/>
  <c r="D42" i="46"/>
  <c r="AK42" i="46" s="1"/>
  <c r="AG41" i="46"/>
  <c r="X41" i="46"/>
  <c r="W41" i="46"/>
  <c r="R41" i="46"/>
  <c r="G41" i="46"/>
  <c r="D41" i="46"/>
  <c r="AK41" i="46" s="1"/>
  <c r="AG40" i="46"/>
  <c r="W40" i="46"/>
  <c r="L40" i="46"/>
  <c r="D40" i="46"/>
  <c r="AK40" i="46" s="1"/>
  <c r="AK39" i="46"/>
  <c r="AF39" i="46"/>
  <c r="X39" i="46"/>
  <c r="S39" i="46"/>
  <c r="AG38" i="46"/>
  <c r="X38" i="46"/>
  <c r="D38" i="46"/>
  <c r="AK38" i="46" s="1"/>
  <c r="AK37" i="46"/>
  <c r="X37" i="46"/>
  <c r="S37" i="46"/>
  <c r="AK36" i="46"/>
  <c r="U36" i="46"/>
  <c r="AI36" i="46" s="1"/>
  <c r="AK35" i="46"/>
  <c r="X35" i="46"/>
  <c r="U35" i="46"/>
  <c r="S35" i="46"/>
  <c r="AG34" i="46"/>
  <c r="AE34" i="46"/>
  <c r="X34" i="46"/>
  <c r="D34" i="46"/>
  <c r="AK33" i="46"/>
  <c r="AF33" i="46"/>
  <c r="X33" i="46"/>
  <c r="W33" i="46"/>
  <c r="U33" i="46"/>
  <c r="AG32" i="46"/>
  <c r="X32" i="46"/>
  <c r="W32" i="46"/>
  <c r="U32" i="46"/>
  <c r="G32" i="46"/>
  <c r="D32" i="46"/>
  <c r="AK32" i="46" s="1"/>
  <c r="AG31" i="46"/>
  <c r="X31" i="46"/>
  <c r="U31" i="46"/>
  <c r="S31" i="46"/>
  <c r="R31" i="46"/>
  <c r="G31" i="46"/>
  <c r="D31" i="46"/>
  <c r="AK31" i="46" s="1"/>
  <c r="AK30" i="46"/>
  <c r="AG30" i="46"/>
  <c r="G30" i="46"/>
  <c r="AK29" i="46"/>
  <c r="AI29" i="46"/>
  <c r="AK28" i="46"/>
  <c r="AI28" i="46"/>
  <c r="AK27" i="46"/>
  <c r="AI27" i="46"/>
  <c r="AG26" i="46"/>
  <c r="X26" i="46"/>
  <c r="W26" i="46"/>
  <c r="U26" i="46"/>
  <c r="D26" i="46"/>
  <c r="AK26" i="46" s="1"/>
  <c r="AG25" i="46"/>
  <c r="X25" i="46"/>
  <c r="W25" i="46"/>
  <c r="U25" i="46"/>
  <c r="D25" i="46"/>
  <c r="AK24" i="46"/>
  <c r="X24" i="46"/>
  <c r="W24" i="46"/>
  <c r="U24" i="46"/>
  <c r="AG23" i="46"/>
  <c r="X23" i="46"/>
  <c r="U23" i="46"/>
  <c r="G23" i="46"/>
  <c r="D23" i="46"/>
  <c r="AK23" i="46" s="1"/>
  <c r="AG22" i="46"/>
  <c r="X22" i="46"/>
  <c r="W22" i="46"/>
  <c r="U22" i="46"/>
  <c r="S22" i="46"/>
  <c r="R22" i="46"/>
  <c r="G22" i="46"/>
  <c r="D22" i="46"/>
  <c r="AK22" i="46" s="1"/>
  <c r="AK21" i="46"/>
  <c r="W21" i="46"/>
  <c r="U21" i="46"/>
  <c r="AK20" i="46"/>
  <c r="AF20" i="46"/>
  <c r="X20" i="46"/>
  <c r="U20" i="46"/>
  <c r="AK19" i="46"/>
  <c r="AI19" i="46"/>
  <c r="AK18" i="46"/>
  <c r="X18" i="46"/>
  <c r="W18" i="46"/>
  <c r="U18" i="46"/>
  <c r="AK17" i="46"/>
  <c r="X17" i="46"/>
  <c r="W17" i="46"/>
  <c r="U17" i="46"/>
  <c r="AK16" i="46"/>
  <c r="AI16" i="46"/>
  <c r="AK15" i="46"/>
  <c r="U15" i="46"/>
  <c r="AI15" i="46" s="1"/>
  <c r="AK14" i="46"/>
  <c r="X14" i="46"/>
  <c r="W14" i="46"/>
  <c r="S14" i="46"/>
  <c r="AK13" i="46"/>
  <c r="AI13" i="46"/>
  <c r="AI171" i="47" l="1"/>
  <c r="AK171" i="47"/>
  <c r="AI116" i="46"/>
  <c r="AI81" i="46"/>
  <c r="AI20" i="46"/>
  <c r="AI21" i="46"/>
  <c r="AI80" i="46"/>
  <c r="AI24" i="46"/>
  <c r="AI44" i="46"/>
  <c r="AI82" i="46"/>
  <c r="G166" i="46"/>
  <c r="AI23" i="46"/>
  <c r="AI30" i="46"/>
  <c r="AI87" i="46"/>
  <c r="AI65" i="46"/>
  <c r="AI107" i="46"/>
  <c r="AF166" i="46"/>
  <c r="AI33" i="46"/>
  <c r="AI37" i="46"/>
  <c r="AI42" i="46"/>
  <c r="AI50" i="46"/>
  <c r="AI55" i="46"/>
  <c r="AI57" i="46"/>
  <c r="AI64" i="46"/>
  <c r="AI74" i="46"/>
  <c r="AI95" i="46"/>
  <c r="AI100" i="46"/>
  <c r="S166" i="46"/>
  <c r="AI53" i="46"/>
  <c r="AI76" i="46"/>
  <c r="AI105" i="46"/>
  <c r="AI35" i="46"/>
  <c r="AI39" i="46"/>
  <c r="AI49" i="46"/>
  <c r="AI59" i="46"/>
  <c r="AI60" i="46"/>
  <c r="AI61" i="46"/>
  <c r="AI68" i="46"/>
  <c r="AI94" i="46"/>
  <c r="U166" i="46"/>
  <c r="R166" i="46"/>
  <c r="AI34" i="46"/>
  <c r="AH166" i="46"/>
  <c r="T166" i="46"/>
  <c r="AI54" i="46"/>
  <c r="AK54" i="46"/>
  <c r="AK65" i="46"/>
  <c r="AI67" i="46"/>
  <c r="AK76" i="46"/>
  <c r="AI90" i="46"/>
  <c r="AI97" i="46"/>
  <c r="AI98" i="46"/>
  <c r="AI109" i="46"/>
  <c r="AI111" i="46"/>
  <c r="AI18" i="46"/>
  <c r="AG166" i="46"/>
  <c r="AI25" i="46"/>
  <c r="L166" i="46"/>
  <c r="AI41" i="46"/>
  <c r="AI47" i="46"/>
  <c r="AK47" i="46"/>
  <c r="AI58" i="46"/>
  <c r="AI66" i="46"/>
  <c r="AI73" i="46"/>
  <c r="AI77" i="46"/>
  <c r="AI79" i="46"/>
  <c r="AI86" i="46"/>
  <c r="AI88" i="46"/>
  <c r="AI89" i="46"/>
  <c r="AI93" i="46"/>
  <c r="AK94" i="46"/>
  <c r="AI96" i="46"/>
  <c r="AK100" i="46"/>
  <c r="AI102" i="46"/>
  <c r="AI104" i="46"/>
  <c r="AI108" i="46"/>
  <c r="AI112" i="46"/>
  <c r="X166" i="46"/>
  <c r="AI17" i="46"/>
  <c r="AI14" i="46"/>
  <c r="W166" i="46"/>
  <c r="AK25" i="46"/>
  <c r="AI32" i="46"/>
  <c r="AI45" i="46"/>
  <c r="AE166" i="46"/>
  <c r="AI51" i="46"/>
  <c r="AI52" i="46"/>
  <c r="AK52" i="46"/>
  <c r="AI62" i="46"/>
  <c r="AK67" i="46"/>
  <c r="AI71" i="46"/>
  <c r="AI75" i="46"/>
  <c r="AI83" i="46"/>
  <c r="AK93" i="46"/>
  <c r="AI99" i="46"/>
  <c r="AK99" i="46"/>
  <c r="AI101" i="46"/>
  <c r="AI106" i="46"/>
  <c r="AI22" i="46"/>
  <c r="AK44" i="46"/>
  <c r="AI92" i="46"/>
  <c r="D166" i="46"/>
  <c r="AI31" i="46"/>
  <c r="AI40" i="46"/>
  <c r="AI46" i="46"/>
  <c r="AK51" i="46"/>
  <c r="AI56" i="46"/>
  <c r="AK73" i="46"/>
  <c r="AK86" i="46"/>
  <c r="AI110" i="46"/>
  <c r="AI26" i="46"/>
  <c r="AK34" i="46"/>
  <c r="AI38" i="46"/>
  <c r="AK53" i="46"/>
  <c r="AI69" i="46"/>
  <c r="AI78" i="46"/>
  <c r="AI91" i="46"/>
  <c r="AI103" i="46"/>
  <c r="AK104" i="46"/>
  <c r="AI114" i="46"/>
  <c r="AK79" i="46"/>
  <c r="AI166" i="46" l="1"/>
  <c r="AK166" i="46"/>
  <c r="AQ14" i="4" l="1"/>
  <c r="AQ15" i="4"/>
  <c r="AN15" i="4" l="1"/>
  <c r="AK15" i="4" l="1"/>
  <c r="AH15" i="4" l="1"/>
  <c r="AE15" i="4" l="1"/>
  <c r="AB15" i="4" l="1"/>
  <c r="Y15" i="4" l="1"/>
  <c r="V14" i="4"/>
  <c r="V15" i="4" l="1"/>
  <c r="S15" i="4"/>
  <c r="P15" i="4" l="1"/>
  <c r="M15" i="4" l="1"/>
  <c r="J15" i="4" l="1"/>
  <c r="AS15" i="4"/>
  <c r="AR15" i="4"/>
  <c r="AT15" i="4" l="1"/>
  <c r="AS160" i="4" l="1"/>
  <c r="AR160" i="4"/>
  <c r="AQ160" i="4"/>
  <c r="AN160" i="4"/>
  <c r="AK160" i="4"/>
  <c r="AH160" i="4"/>
  <c r="AE160" i="4"/>
  <c r="AB160" i="4"/>
  <c r="Y160" i="4"/>
  <c r="V160" i="4"/>
  <c r="S160" i="4"/>
  <c r="P160" i="4"/>
  <c r="M160" i="4"/>
  <c r="J160" i="4"/>
  <c r="AS159" i="4"/>
  <c r="AR159" i="4"/>
  <c r="AQ159" i="4"/>
  <c r="AN159" i="4"/>
  <c r="AK159" i="4"/>
  <c r="AH159" i="4"/>
  <c r="AE159" i="4"/>
  <c r="AB159" i="4"/>
  <c r="Y159" i="4"/>
  <c r="V159" i="4"/>
  <c r="S159" i="4"/>
  <c r="P159" i="4"/>
  <c r="M159" i="4"/>
  <c r="J159" i="4"/>
  <c r="AS158" i="4"/>
  <c r="AR158" i="4"/>
  <c r="AQ158" i="4"/>
  <c r="AN158" i="4"/>
  <c r="AK158" i="4"/>
  <c r="AH158" i="4"/>
  <c r="AE158" i="4"/>
  <c r="AB158" i="4"/>
  <c r="Y158" i="4"/>
  <c r="V158" i="4"/>
  <c r="S158" i="4"/>
  <c r="P158" i="4"/>
  <c r="M158" i="4"/>
  <c r="J158" i="4"/>
  <c r="AS157" i="4"/>
  <c r="AR157" i="4"/>
  <c r="AQ157" i="4"/>
  <c r="AN157" i="4"/>
  <c r="AK157" i="4"/>
  <c r="AH157" i="4"/>
  <c r="AE157" i="4"/>
  <c r="AB157" i="4"/>
  <c r="Y157" i="4"/>
  <c r="V157" i="4"/>
  <c r="S157" i="4"/>
  <c r="P157" i="4"/>
  <c r="M157" i="4"/>
  <c r="J157" i="4"/>
  <c r="AS156" i="4"/>
  <c r="AR156" i="4"/>
  <c r="AQ156" i="4"/>
  <c r="AN156" i="4"/>
  <c r="AK156" i="4"/>
  <c r="AH156" i="4"/>
  <c r="AE156" i="4"/>
  <c r="AB156" i="4"/>
  <c r="Y156" i="4"/>
  <c r="V156" i="4"/>
  <c r="S156" i="4"/>
  <c r="P156" i="4"/>
  <c r="M156" i="4"/>
  <c r="J156" i="4"/>
  <c r="AS155" i="4"/>
  <c r="AR155" i="4"/>
  <c r="AQ155" i="4"/>
  <c r="AN155" i="4"/>
  <c r="AK155" i="4"/>
  <c r="AH155" i="4"/>
  <c r="AE155" i="4"/>
  <c r="AB155" i="4"/>
  <c r="Y155" i="4"/>
  <c r="V155" i="4"/>
  <c r="S155" i="4"/>
  <c r="P155" i="4"/>
  <c r="M155" i="4"/>
  <c r="J155" i="4"/>
  <c r="AS154" i="4"/>
  <c r="AR154" i="4"/>
  <c r="AQ154" i="4"/>
  <c r="AN154" i="4"/>
  <c r="AK154" i="4"/>
  <c r="AH154" i="4"/>
  <c r="AE154" i="4"/>
  <c r="AB154" i="4"/>
  <c r="Y154" i="4"/>
  <c r="V154" i="4"/>
  <c r="S154" i="4"/>
  <c r="P154" i="4"/>
  <c r="M154" i="4"/>
  <c r="J154" i="4"/>
  <c r="AS153" i="4"/>
  <c r="AR153" i="4"/>
  <c r="AQ153" i="4"/>
  <c r="AN153" i="4"/>
  <c r="AK153" i="4"/>
  <c r="AH153" i="4"/>
  <c r="AE153" i="4"/>
  <c r="AB153" i="4"/>
  <c r="Y153" i="4"/>
  <c r="V153" i="4"/>
  <c r="S153" i="4"/>
  <c r="P153" i="4"/>
  <c r="M153" i="4"/>
  <c r="J153" i="4"/>
  <c r="AS152" i="4"/>
  <c r="AR152" i="4"/>
  <c r="AQ152" i="4"/>
  <c r="AN152" i="4"/>
  <c r="AK152" i="4"/>
  <c r="AH152" i="4"/>
  <c r="AE152" i="4"/>
  <c r="AB152" i="4"/>
  <c r="Y152" i="4"/>
  <c r="V152" i="4"/>
  <c r="S152" i="4"/>
  <c r="P152" i="4"/>
  <c r="M152" i="4"/>
  <c r="J152" i="4"/>
  <c r="AS151" i="4"/>
  <c r="AR151" i="4"/>
  <c r="AQ151" i="4"/>
  <c r="AN151" i="4"/>
  <c r="AK151" i="4"/>
  <c r="AH151" i="4"/>
  <c r="AE151" i="4"/>
  <c r="AB151" i="4"/>
  <c r="Y151" i="4"/>
  <c r="V151" i="4"/>
  <c r="S151" i="4"/>
  <c r="P151" i="4"/>
  <c r="M151" i="4"/>
  <c r="J151" i="4"/>
  <c r="AS150" i="4"/>
  <c r="AR150" i="4"/>
  <c r="AQ150" i="4"/>
  <c r="AN150" i="4"/>
  <c r="AK150" i="4"/>
  <c r="AH150" i="4"/>
  <c r="AE150" i="4"/>
  <c r="AB150" i="4"/>
  <c r="Y150" i="4"/>
  <c r="V150" i="4"/>
  <c r="S150" i="4"/>
  <c r="P150" i="4"/>
  <c r="M150" i="4"/>
  <c r="J150" i="4"/>
  <c r="AS149" i="4"/>
  <c r="AR149" i="4"/>
  <c r="AQ149" i="4"/>
  <c r="AN149" i="4"/>
  <c r="AK149" i="4"/>
  <c r="AH149" i="4"/>
  <c r="AE149" i="4"/>
  <c r="AB149" i="4"/>
  <c r="Y149" i="4"/>
  <c r="V149" i="4"/>
  <c r="S149" i="4"/>
  <c r="P149" i="4"/>
  <c r="M149" i="4"/>
  <c r="J149" i="4"/>
  <c r="AS148" i="4"/>
  <c r="AR148" i="4"/>
  <c r="AQ148" i="4"/>
  <c r="AN148" i="4"/>
  <c r="AK148" i="4"/>
  <c r="AH148" i="4"/>
  <c r="AE148" i="4"/>
  <c r="AB148" i="4"/>
  <c r="Y148" i="4"/>
  <c r="V148" i="4"/>
  <c r="S148" i="4"/>
  <c r="P148" i="4"/>
  <c r="M148" i="4"/>
  <c r="J148" i="4"/>
  <c r="AS147" i="4"/>
  <c r="AR147" i="4"/>
  <c r="AQ147" i="4"/>
  <c r="AN147" i="4"/>
  <c r="AK147" i="4"/>
  <c r="AH147" i="4"/>
  <c r="AE147" i="4"/>
  <c r="AB147" i="4"/>
  <c r="Y147" i="4"/>
  <c r="V147" i="4"/>
  <c r="S147" i="4"/>
  <c r="P147" i="4"/>
  <c r="M147" i="4"/>
  <c r="J147" i="4"/>
  <c r="AS146" i="4"/>
  <c r="AR146" i="4"/>
  <c r="AQ146" i="4"/>
  <c r="AN146" i="4"/>
  <c r="AK146" i="4"/>
  <c r="AH146" i="4"/>
  <c r="AE146" i="4"/>
  <c r="AB146" i="4"/>
  <c r="Y146" i="4"/>
  <c r="V146" i="4"/>
  <c r="S146" i="4"/>
  <c r="P146" i="4"/>
  <c r="M146" i="4"/>
  <c r="J146" i="4"/>
  <c r="AS145" i="4"/>
  <c r="AR145" i="4"/>
  <c r="AQ145" i="4"/>
  <c r="AN145" i="4"/>
  <c r="AK145" i="4"/>
  <c r="AH145" i="4"/>
  <c r="AE145" i="4"/>
  <c r="AB145" i="4"/>
  <c r="Y145" i="4"/>
  <c r="V145" i="4"/>
  <c r="S145" i="4"/>
  <c r="P145" i="4"/>
  <c r="M145" i="4"/>
  <c r="J145" i="4"/>
  <c r="AS144" i="4"/>
  <c r="AR144" i="4"/>
  <c r="AQ144" i="4"/>
  <c r="AN144" i="4"/>
  <c r="AK144" i="4"/>
  <c r="AH144" i="4"/>
  <c r="AE144" i="4"/>
  <c r="AB144" i="4"/>
  <c r="Y144" i="4"/>
  <c r="V144" i="4"/>
  <c r="S144" i="4"/>
  <c r="P144" i="4"/>
  <c r="M144" i="4"/>
  <c r="J144" i="4"/>
  <c r="AS143" i="4"/>
  <c r="AR143" i="4"/>
  <c r="AQ143" i="4"/>
  <c r="AN143" i="4"/>
  <c r="AK143" i="4"/>
  <c r="AH143" i="4"/>
  <c r="AE143" i="4"/>
  <c r="AB143" i="4"/>
  <c r="Y143" i="4"/>
  <c r="V143" i="4"/>
  <c r="S143" i="4"/>
  <c r="P143" i="4"/>
  <c r="M143" i="4"/>
  <c r="J143" i="4"/>
  <c r="AS142" i="4"/>
  <c r="AR142" i="4"/>
  <c r="AQ142" i="4"/>
  <c r="AN142" i="4"/>
  <c r="AK142" i="4"/>
  <c r="AH142" i="4"/>
  <c r="AE142" i="4"/>
  <c r="AB142" i="4"/>
  <c r="Y142" i="4"/>
  <c r="V142" i="4"/>
  <c r="S142" i="4"/>
  <c r="P142" i="4"/>
  <c r="M142" i="4"/>
  <c r="J142" i="4"/>
  <c r="AS141" i="4"/>
  <c r="AR141" i="4"/>
  <c r="AQ141" i="4"/>
  <c r="AN141" i="4"/>
  <c r="AK141" i="4"/>
  <c r="AH141" i="4"/>
  <c r="AE141" i="4"/>
  <c r="AB141" i="4"/>
  <c r="Y141" i="4"/>
  <c r="V141" i="4"/>
  <c r="S141" i="4"/>
  <c r="P141" i="4"/>
  <c r="M141" i="4"/>
  <c r="J141" i="4"/>
  <c r="AS140" i="4"/>
  <c r="AR140" i="4"/>
  <c r="AQ140" i="4"/>
  <c r="AN140" i="4"/>
  <c r="AK140" i="4"/>
  <c r="AH140" i="4"/>
  <c r="AE140" i="4"/>
  <c r="AB140" i="4"/>
  <c r="Y140" i="4"/>
  <c r="V140" i="4"/>
  <c r="S140" i="4"/>
  <c r="P140" i="4"/>
  <c r="M140" i="4"/>
  <c r="J140" i="4"/>
  <c r="AS139" i="4"/>
  <c r="AR139" i="4"/>
  <c r="AQ139" i="4"/>
  <c r="AN139" i="4"/>
  <c r="AK139" i="4"/>
  <c r="AH139" i="4"/>
  <c r="AE139" i="4"/>
  <c r="AB139" i="4"/>
  <c r="Y139" i="4"/>
  <c r="V139" i="4"/>
  <c r="S139" i="4"/>
  <c r="P139" i="4"/>
  <c r="M139" i="4"/>
  <c r="J139" i="4"/>
  <c r="AS138" i="4"/>
  <c r="AR138" i="4"/>
  <c r="AQ138" i="4"/>
  <c r="AN138" i="4"/>
  <c r="AK138" i="4"/>
  <c r="AH138" i="4"/>
  <c r="AE138" i="4"/>
  <c r="AB138" i="4"/>
  <c r="Y138" i="4"/>
  <c r="V138" i="4"/>
  <c r="S138" i="4"/>
  <c r="P138" i="4"/>
  <c r="M138" i="4"/>
  <c r="J138" i="4"/>
  <c r="AS137" i="4"/>
  <c r="AR137" i="4"/>
  <c r="AQ137" i="4"/>
  <c r="AN137" i="4"/>
  <c r="AK137" i="4"/>
  <c r="AH137" i="4"/>
  <c r="AE137" i="4"/>
  <c r="AB137" i="4"/>
  <c r="Y137" i="4"/>
  <c r="V137" i="4"/>
  <c r="S137" i="4"/>
  <c r="P137" i="4"/>
  <c r="M137" i="4"/>
  <c r="J137" i="4"/>
  <c r="AS136" i="4"/>
  <c r="AR136" i="4"/>
  <c r="AQ136" i="4"/>
  <c r="AN136" i="4"/>
  <c r="AK136" i="4"/>
  <c r="AH136" i="4"/>
  <c r="AE136" i="4"/>
  <c r="AB136" i="4"/>
  <c r="Y136" i="4"/>
  <c r="V136" i="4"/>
  <c r="S136" i="4"/>
  <c r="P136" i="4"/>
  <c r="M136" i="4"/>
  <c r="J136" i="4"/>
  <c r="AS135" i="4"/>
  <c r="AR135" i="4"/>
  <c r="AQ135" i="4"/>
  <c r="AN135" i="4"/>
  <c r="AK135" i="4"/>
  <c r="AH135" i="4"/>
  <c r="AE135" i="4"/>
  <c r="AB135" i="4"/>
  <c r="Y135" i="4"/>
  <c r="V135" i="4"/>
  <c r="S135" i="4"/>
  <c r="P135" i="4"/>
  <c r="M135" i="4"/>
  <c r="J135" i="4"/>
  <c r="AS134" i="4"/>
  <c r="AR134" i="4"/>
  <c r="AQ134" i="4"/>
  <c r="AN134" i="4"/>
  <c r="AK134" i="4"/>
  <c r="AH134" i="4"/>
  <c r="AE134" i="4"/>
  <c r="AB134" i="4"/>
  <c r="Y134" i="4"/>
  <c r="V134" i="4"/>
  <c r="S134" i="4"/>
  <c r="P134" i="4"/>
  <c r="M134" i="4"/>
  <c r="J134" i="4"/>
  <c r="AS133" i="4"/>
  <c r="AR133" i="4"/>
  <c r="AQ133" i="4"/>
  <c r="AN133" i="4"/>
  <c r="AK133" i="4"/>
  <c r="AH133" i="4"/>
  <c r="AE133" i="4"/>
  <c r="AB133" i="4"/>
  <c r="Y133" i="4"/>
  <c r="V133" i="4"/>
  <c r="S133" i="4"/>
  <c r="P133" i="4"/>
  <c r="M133" i="4"/>
  <c r="J133" i="4"/>
  <c r="AS132" i="4"/>
  <c r="AR132" i="4"/>
  <c r="AQ132" i="4"/>
  <c r="AN132" i="4"/>
  <c r="AK132" i="4"/>
  <c r="AH132" i="4"/>
  <c r="AE132" i="4"/>
  <c r="AB132" i="4"/>
  <c r="Y132" i="4"/>
  <c r="V132" i="4"/>
  <c r="S132" i="4"/>
  <c r="P132" i="4"/>
  <c r="M132" i="4"/>
  <c r="J132" i="4"/>
  <c r="AS131" i="4"/>
  <c r="AR131" i="4"/>
  <c r="AQ131" i="4"/>
  <c r="AN131" i="4"/>
  <c r="AK131" i="4"/>
  <c r="AH131" i="4"/>
  <c r="AE131" i="4"/>
  <c r="AB131" i="4"/>
  <c r="Y131" i="4"/>
  <c r="V131" i="4"/>
  <c r="S131" i="4"/>
  <c r="P131" i="4"/>
  <c r="M131" i="4"/>
  <c r="J131" i="4"/>
  <c r="AS130" i="4"/>
  <c r="AR130" i="4"/>
  <c r="AQ130" i="4"/>
  <c r="AN130" i="4"/>
  <c r="AK130" i="4"/>
  <c r="AH130" i="4"/>
  <c r="AE130" i="4"/>
  <c r="AB130" i="4"/>
  <c r="Y130" i="4"/>
  <c r="V130" i="4"/>
  <c r="S130" i="4"/>
  <c r="P130" i="4"/>
  <c r="M130" i="4"/>
  <c r="J130" i="4"/>
  <c r="AS129" i="4"/>
  <c r="AR129" i="4"/>
  <c r="AQ129" i="4"/>
  <c r="AN129" i="4"/>
  <c r="AK129" i="4"/>
  <c r="AH129" i="4"/>
  <c r="AE129" i="4"/>
  <c r="AB129" i="4"/>
  <c r="Y129" i="4"/>
  <c r="V129" i="4"/>
  <c r="S129" i="4"/>
  <c r="P129" i="4"/>
  <c r="M129" i="4"/>
  <c r="J129" i="4"/>
  <c r="AS128" i="4"/>
  <c r="AR128" i="4"/>
  <c r="AQ128" i="4"/>
  <c r="AN128" i="4"/>
  <c r="AK128" i="4"/>
  <c r="AH128" i="4"/>
  <c r="AE128" i="4"/>
  <c r="AB128" i="4"/>
  <c r="Y128" i="4"/>
  <c r="V128" i="4"/>
  <c r="S128" i="4"/>
  <c r="P128" i="4"/>
  <c r="M128" i="4"/>
  <c r="J128" i="4"/>
  <c r="AS127" i="4"/>
  <c r="AR127" i="4"/>
  <c r="AQ127" i="4"/>
  <c r="AN127" i="4"/>
  <c r="AK127" i="4"/>
  <c r="AH127" i="4"/>
  <c r="AE127" i="4"/>
  <c r="AB127" i="4"/>
  <c r="Y127" i="4"/>
  <c r="V127" i="4"/>
  <c r="S127" i="4"/>
  <c r="P127" i="4"/>
  <c r="M127" i="4"/>
  <c r="J127" i="4"/>
  <c r="AS126" i="4"/>
  <c r="AR126" i="4"/>
  <c r="AQ126" i="4"/>
  <c r="AN126" i="4"/>
  <c r="AK126" i="4"/>
  <c r="AH126" i="4"/>
  <c r="AE126" i="4"/>
  <c r="AB126" i="4"/>
  <c r="Y126" i="4"/>
  <c r="V126" i="4"/>
  <c r="S126" i="4"/>
  <c r="P126" i="4"/>
  <c r="M126" i="4"/>
  <c r="J126" i="4"/>
  <c r="AS125" i="4"/>
  <c r="AR125" i="4"/>
  <c r="AQ125" i="4"/>
  <c r="AN125" i="4"/>
  <c r="AK125" i="4"/>
  <c r="AH125" i="4"/>
  <c r="AE125" i="4"/>
  <c r="AB125" i="4"/>
  <c r="Y125" i="4"/>
  <c r="V125" i="4"/>
  <c r="S125" i="4"/>
  <c r="P125" i="4"/>
  <c r="M125" i="4"/>
  <c r="J125" i="4"/>
  <c r="AS124" i="4"/>
  <c r="AR124" i="4"/>
  <c r="AQ124" i="4"/>
  <c r="AN124" i="4"/>
  <c r="AK124" i="4"/>
  <c r="AH124" i="4"/>
  <c r="AE124" i="4"/>
  <c r="AB124" i="4"/>
  <c r="Y124" i="4"/>
  <c r="V124" i="4"/>
  <c r="S124" i="4"/>
  <c r="P124" i="4"/>
  <c r="M124" i="4"/>
  <c r="J124" i="4"/>
  <c r="AS123" i="4"/>
  <c r="AR123" i="4"/>
  <c r="AQ123" i="4"/>
  <c r="AN123" i="4"/>
  <c r="AK123" i="4"/>
  <c r="AH123" i="4"/>
  <c r="AE123" i="4"/>
  <c r="AB123" i="4"/>
  <c r="Y123" i="4"/>
  <c r="V123" i="4"/>
  <c r="S123" i="4"/>
  <c r="P123" i="4"/>
  <c r="M123" i="4"/>
  <c r="J123" i="4"/>
  <c r="AS122" i="4"/>
  <c r="AR122" i="4"/>
  <c r="AQ122" i="4"/>
  <c r="AN122" i="4"/>
  <c r="AK122" i="4"/>
  <c r="AH122" i="4"/>
  <c r="AE122" i="4"/>
  <c r="AB122" i="4"/>
  <c r="Y122" i="4"/>
  <c r="V122" i="4"/>
  <c r="S122" i="4"/>
  <c r="P122" i="4"/>
  <c r="M122" i="4"/>
  <c r="J122" i="4"/>
  <c r="AS121" i="4"/>
  <c r="AR121" i="4"/>
  <c r="AQ121" i="4"/>
  <c r="AN121" i="4"/>
  <c r="AK121" i="4"/>
  <c r="AH121" i="4"/>
  <c r="AE121" i="4"/>
  <c r="AB121" i="4"/>
  <c r="Y121" i="4"/>
  <c r="V121" i="4"/>
  <c r="S121" i="4"/>
  <c r="P121" i="4"/>
  <c r="M121" i="4"/>
  <c r="J121" i="4"/>
  <c r="AS120" i="4"/>
  <c r="AR120" i="4"/>
  <c r="AQ120" i="4"/>
  <c r="AN120" i="4"/>
  <c r="AK120" i="4"/>
  <c r="AH120" i="4"/>
  <c r="AE120" i="4"/>
  <c r="AB120" i="4"/>
  <c r="Y120" i="4"/>
  <c r="V120" i="4"/>
  <c r="S120" i="4"/>
  <c r="P120" i="4"/>
  <c r="M120" i="4"/>
  <c r="J120" i="4"/>
  <c r="AS119" i="4"/>
  <c r="AR119" i="4"/>
  <c r="AQ119" i="4"/>
  <c r="AN119" i="4"/>
  <c r="AK119" i="4"/>
  <c r="AH119" i="4"/>
  <c r="AE119" i="4"/>
  <c r="AB119" i="4"/>
  <c r="Y119" i="4"/>
  <c r="V119" i="4"/>
  <c r="S119" i="4"/>
  <c r="P119" i="4"/>
  <c r="M119" i="4"/>
  <c r="J119" i="4"/>
  <c r="AS118" i="4"/>
  <c r="AR118" i="4"/>
  <c r="AQ118" i="4"/>
  <c r="AN118" i="4"/>
  <c r="AK118" i="4"/>
  <c r="AH118" i="4"/>
  <c r="AE118" i="4"/>
  <c r="AB118" i="4"/>
  <c r="Y118" i="4"/>
  <c r="V118" i="4"/>
  <c r="S118" i="4"/>
  <c r="P118" i="4"/>
  <c r="M118" i="4"/>
  <c r="J118" i="4"/>
  <c r="AS117" i="4"/>
  <c r="AR117" i="4"/>
  <c r="AQ117" i="4"/>
  <c r="AN117" i="4"/>
  <c r="AK117" i="4"/>
  <c r="AH117" i="4"/>
  <c r="AE117" i="4"/>
  <c r="AB117" i="4"/>
  <c r="Y117" i="4"/>
  <c r="V117" i="4"/>
  <c r="S117" i="4"/>
  <c r="P117" i="4"/>
  <c r="M117" i="4"/>
  <c r="J117" i="4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Q92" i="4"/>
  <c r="AN92" i="4"/>
  <c r="AK92" i="4"/>
  <c r="AH92" i="4"/>
  <c r="AE92" i="4"/>
  <c r="AB92" i="4"/>
  <c r="Y92" i="4"/>
  <c r="V92" i="4"/>
  <c r="S92" i="4"/>
  <c r="P92" i="4"/>
  <c r="M92" i="4"/>
  <c r="J92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J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7" i="4"/>
  <c r="AR17" i="4"/>
  <c r="AQ17" i="4"/>
  <c r="AN17" i="4"/>
  <c r="AK17" i="4"/>
  <c r="AH17" i="4"/>
  <c r="AE17" i="4"/>
  <c r="AB17" i="4"/>
  <c r="Y17" i="4"/>
  <c r="V17" i="4"/>
  <c r="S17" i="4"/>
  <c r="P17" i="4"/>
  <c r="M17" i="4"/>
  <c r="J17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4" i="4"/>
  <c r="AR14" i="4"/>
  <c r="AN14" i="4"/>
  <c r="AK14" i="4"/>
  <c r="AH14" i="4"/>
  <c r="AE14" i="4"/>
  <c r="AB14" i="4"/>
  <c r="Y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40" i="4" l="1"/>
  <c r="AT60" i="4"/>
  <c r="AT95" i="4"/>
  <c r="AT91" i="4"/>
  <c r="AT28" i="4"/>
  <c r="AT101" i="4"/>
  <c r="AT123" i="4"/>
  <c r="AT135" i="4"/>
  <c r="AT141" i="4"/>
  <c r="AT145" i="4"/>
  <c r="AT151" i="4"/>
  <c r="AT155" i="4"/>
  <c r="AT159" i="4"/>
  <c r="AT92" i="4"/>
  <c r="AT98" i="4"/>
  <c r="AT104" i="4"/>
  <c r="AT106" i="4"/>
  <c r="AT108" i="4"/>
  <c r="AT35" i="4"/>
  <c r="AT39" i="4"/>
  <c r="AT43" i="4"/>
  <c r="AT67" i="4"/>
  <c r="AT71" i="4"/>
  <c r="AT75" i="4"/>
  <c r="AT83" i="4"/>
  <c r="AT27" i="4"/>
  <c r="AT97" i="4"/>
  <c r="AT107" i="4"/>
  <c r="AT87" i="4"/>
  <c r="AT70" i="4"/>
  <c r="AT82" i="4"/>
  <c r="AT86" i="4"/>
  <c r="AT111" i="4"/>
  <c r="AT65" i="4"/>
  <c r="AT69" i="4"/>
  <c r="AT126" i="4"/>
  <c r="AT130" i="4"/>
  <c r="AT134" i="4"/>
  <c r="AT72" i="4"/>
  <c r="AT129" i="4"/>
  <c r="AT138" i="4"/>
  <c r="AT146" i="4"/>
  <c r="AT47" i="4"/>
  <c r="AT59" i="4"/>
  <c r="AT128" i="4"/>
  <c r="AT132" i="4"/>
  <c r="AT156" i="4"/>
  <c r="AT131" i="4"/>
  <c r="AT19" i="4"/>
  <c r="AT31" i="4"/>
  <c r="AT51" i="4"/>
  <c r="AT55" i="4"/>
  <c r="AT76" i="4"/>
  <c r="AT80" i="4"/>
  <c r="AT88" i="4"/>
  <c r="AT113" i="4"/>
  <c r="AT117" i="4"/>
  <c r="AT121" i="4"/>
  <c r="AT38" i="4"/>
  <c r="AT63" i="4"/>
  <c r="AT112" i="4"/>
  <c r="AT158" i="4"/>
  <c r="AT33" i="4"/>
  <c r="AT37" i="4"/>
  <c r="AT50" i="4"/>
  <c r="AT54" i="4"/>
  <c r="AT79" i="4"/>
  <c r="AT99" i="4"/>
  <c r="AT103" i="4"/>
  <c r="AT153" i="4"/>
  <c r="AT157" i="4"/>
  <c r="AT20" i="4"/>
  <c r="AT49" i="4"/>
  <c r="AT53" i="4"/>
  <c r="AT57" i="4"/>
  <c r="AT115" i="4"/>
  <c r="AT119" i="4"/>
  <c r="AT136" i="4"/>
  <c r="AT144" i="4"/>
  <c r="AT148" i="4"/>
  <c r="AT44" i="4"/>
  <c r="AT48" i="4"/>
  <c r="AT56" i="4"/>
  <c r="AT81" i="4"/>
  <c r="AT85" i="4"/>
  <c r="AT89" i="4"/>
  <c r="AT102" i="4"/>
  <c r="AT122" i="4"/>
  <c r="AT127" i="4"/>
  <c r="AT139" i="4"/>
  <c r="AT143" i="4"/>
  <c r="AT147" i="4"/>
  <c r="AT17" i="4"/>
  <c r="AT16" i="4"/>
  <c r="AT11" i="4"/>
  <c r="AT30" i="4"/>
  <c r="AT62" i="4"/>
  <c r="AT94" i="4"/>
  <c r="AT150" i="4"/>
  <c r="AT29" i="4"/>
  <c r="AT34" i="4"/>
  <c r="AT52" i="4"/>
  <c r="AT61" i="4"/>
  <c r="AT66" i="4"/>
  <c r="AT84" i="4"/>
  <c r="AT93" i="4"/>
  <c r="AT116" i="4"/>
  <c r="AT125" i="4"/>
  <c r="AT140" i="4"/>
  <c r="AT149" i="4"/>
  <c r="AT154" i="4"/>
  <c r="AT42" i="4"/>
  <c r="AT74" i="4"/>
  <c r="AT120" i="4"/>
  <c r="AT23" i="4"/>
  <c r="AT32" i="4"/>
  <c r="AT41" i="4"/>
  <c r="AT46" i="4"/>
  <c r="AT64" i="4"/>
  <c r="AT73" i="4"/>
  <c r="AT78" i="4"/>
  <c r="AT96" i="4"/>
  <c r="AT105" i="4"/>
  <c r="AT110" i="4"/>
  <c r="AT114" i="4"/>
  <c r="AT124" i="4"/>
  <c r="AT133" i="4"/>
  <c r="AT152" i="4"/>
  <c r="AT36" i="4"/>
  <c r="AT45" i="4"/>
  <c r="AT68" i="4"/>
  <c r="AT77" i="4"/>
  <c r="AT100" i="4"/>
  <c r="AT109" i="4"/>
  <c r="AT118" i="4"/>
  <c r="AT137" i="4"/>
  <c r="AT142" i="4"/>
  <c r="AT160" i="4"/>
  <c r="AT26" i="4"/>
  <c r="AT58" i="4"/>
  <c r="AT90" i="4"/>
  <c r="AT25" i="4"/>
  <c r="AT24" i="4"/>
  <c r="AT22" i="4"/>
  <c r="AT21" i="4"/>
  <c r="AT18" i="4"/>
  <c r="AT14" i="4"/>
  <c r="AT13" i="4"/>
  <c r="AT12" i="4"/>
  <c r="AT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Personal</author>
  </authors>
  <commentList>
    <comment ref="C11" authorId="0" shapeId="0" xr:uid="{2C803828-2283-43D4-82D3-C760462E172F}">
      <text>
        <r>
          <rPr>
            <b/>
            <sz val="9"/>
            <color indexed="81"/>
            <rFont val="Tahoma"/>
            <family val="2"/>
          </rPr>
          <t>150 HORAS MÁS, POR LOCACIÓN</t>
        </r>
      </text>
    </comment>
    <comment ref="C32" authorId="0" shapeId="0" xr:uid="{8198EA0C-8497-44B1-8D81-6FFDC9E864BF}">
      <text>
        <r>
          <rPr>
            <b/>
            <sz val="9"/>
            <color indexed="81"/>
            <rFont val="Tahoma"/>
            <family val="2"/>
          </rPr>
          <t>MÉDICO CON 3 TURNOS COMO LOCADOR</t>
        </r>
      </text>
    </comment>
    <comment ref="C33" authorId="0" shapeId="0" xr:uid="{224BBACB-321B-41B7-9D35-FC0AE3DBECFE}">
      <text>
        <r>
          <rPr>
            <b/>
            <sz val="9"/>
            <color indexed="81"/>
            <rFont val="Tahoma"/>
            <family val="2"/>
          </rPr>
          <t>MÉDICO CON 10 TURNOS COMO LOCACIÓN</t>
        </r>
      </text>
    </comment>
    <comment ref="C35" authorId="0" shapeId="0" xr:uid="{246E896C-FDA1-490D-8EA6-A3BD2017B63A}">
      <text>
        <r>
          <rPr>
            <b/>
            <sz val="9"/>
            <color indexed="81"/>
            <rFont val="Tahoma"/>
            <family val="2"/>
          </rPr>
          <t>MÉDICO CON 25 TURNOS COMO LOCADOR</t>
        </r>
      </text>
    </comment>
    <comment ref="C42" authorId="0" shapeId="0" xr:uid="{CA5BB6D6-4BAC-4393-9367-EA3A5DB44E84}">
      <text>
        <r>
          <rPr>
            <b/>
            <sz val="9"/>
            <color indexed="81"/>
            <rFont val="Tahoma"/>
            <family val="2"/>
          </rPr>
          <t>14 TURNOS COMO LOCACIÓN</t>
        </r>
      </text>
    </comment>
    <comment ref="C51" authorId="0" shapeId="0" xr:uid="{3C4058E4-6C42-49A7-953D-C60D21CD400E}">
      <text>
        <r>
          <rPr>
            <b/>
            <sz val="9"/>
            <color indexed="81"/>
            <rFont val="Tahoma"/>
            <family val="2"/>
          </rPr>
          <t>MÉDICO CON 25 TURNOS COMO LOCACIÓN</t>
        </r>
      </text>
    </comment>
    <comment ref="C55" authorId="0" shapeId="0" xr:uid="{06E07658-0C4E-4838-BED6-6474D7907CB1}">
      <text>
        <r>
          <rPr>
            <b/>
            <sz val="9"/>
            <color indexed="81"/>
            <rFont val="Tahoma"/>
            <family val="2"/>
          </rPr>
          <t>MÉDICO CON 13 TURNOS COMO LOCADOR</t>
        </r>
      </text>
    </comment>
    <comment ref="C56" authorId="0" shapeId="0" xr:uid="{5462CDA8-CB99-46BA-9073-59ADADBCEC2C}">
      <text>
        <r>
          <rPr>
            <b/>
            <sz val="9"/>
            <color indexed="81"/>
            <rFont val="Tahoma"/>
            <family val="2"/>
          </rPr>
          <t>MÉDICO CON 25 TURNOS COMO LOCACIÓN</t>
        </r>
      </text>
    </comment>
    <comment ref="C64" authorId="0" shapeId="0" xr:uid="{E81F4EEE-C3A1-4A8D-8BF9-53FF1E81E446}">
      <text>
        <r>
          <rPr>
            <b/>
            <sz val="9"/>
            <color indexed="81"/>
            <rFont val="Tahoma"/>
            <family val="2"/>
          </rPr>
          <t>MÉDICO CON 17 TURNOS COMO LOCADOR</t>
        </r>
      </text>
    </comment>
    <comment ref="C66" authorId="0" shapeId="0" xr:uid="{ECC3C725-81C7-432A-9A3B-C3AF93386EF7}">
      <text>
        <r>
          <rPr>
            <b/>
            <sz val="9"/>
            <color indexed="81"/>
            <rFont val="Tahoma"/>
            <family val="2"/>
          </rPr>
          <t>DOBLE PERCEPCIÓN. 30 DÍAS DE VAC2024 EN CAS.
1 TURNO TRABAJADO</t>
        </r>
      </text>
    </comment>
    <comment ref="C79" authorId="0" shapeId="0" xr:uid="{F69A90A3-970F-4D56-8D29-9AD1E1D76C49}">
      <text>
        <r>
          <rPr>
            <b/>
            <sz val="9"/>
            <color indexed="81"/>
            <rFont val="Tahoma"/>
            <family val="2"/>
          </rPr>
          <t>MÉDICO CON 13 TURNOS COMO DOBLE PECEPCIÓN</t>
        </r>
      </text>
    </comment>
    <comment ref="C86" authorId="0" shapeId="0" xr:uid="{4365C35C-59FA-409A-820A-6887395F0374}">
      <text>
        <r>
          <rPr>
            <b/>
            <sz val="9"/>
            <color indexed="81"/>
            <rFont val="Tahoma"/>
            <family val="2"/>
          </rPr>
          <t>MÉDICO CON 25 TURNOS COMO LOCADOR</t>
        </r>
      </text>
    </comment>
    <comment ref="C102" authorId="0" shapeId="0" xr:uid="{354F376B-7A01-416A-9400-0B6B5D4769C2}">
      <text>
        <r>
          <rPr>
            <b/>
            <sz val="9"/>
            <color indexed="81"/>
            <rFont val="Tahoma"/>
            <family val="2"/>
          </rPr>
          <t>MÉDICO CON 25 TURNOS COMO DOBLE PERCEPCIÓN</t>
        </r>
      </text>
    </comment>
    <comment ref="C103" authorId="0" shapeId="0" xr:uid="{C0EA3FB4-B762-46AB-82F0-79691E47D0F8}">
      <text>
        <r>
          <rPr>
            <b/>
            <sz val="9"/>
            <color indexed="81"/>
            <rFont val="Tahoma"/>
            <family val="2"/>
          </rPr>
          <t>MÉDICO CON 12 TURNOS COMO LOCACIÓN</t>
        </r>
      </text>
    </comment>
    <comment ref="C112" authorId="0" shapeId="0" xr:uid="{8091614B-C78C-4C15-83BA-1814F66ED2D8}">
      <text>
        <r>
          <rPr>
            <b/>
            <sz val="9"/>
            <color indexed="81"/>
            <rFont val="Tahoma"/>
            <family val="2"/>
          </rPr>
          <t>MÉDICO CON 25 TURNOS COMO DOBLE PERCEPCIÓN</t>
        </r>
      </text>
    </comment>
  </commentList>
</comments>
</file>

<file path=xl/sharedStrings.xml><?xml version="1.0" encoding="utf-8"?>
<sst xmlns="http://schemas.openxmlformats.org/spreadsheetml/2006/main" count="3337" uniqueCount="614">
  <si>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</si>
  <si>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</si>
  <si>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</si>
  <si>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</si>
  <si>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</si>
  <si>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</si>
  <si>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</si>
  <si>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</si>
  <si>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</si>
  <si>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</si>
  <si>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</si>
  <si>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</si>
  <si>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</si>
  <si>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</si>
  <si>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</si>
  <si>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</si>
  <si>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</si>
  <si>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</si>
  <si>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</si>
  <si>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</si>
  <si>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</si>
  <si>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</si>
  <si>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</si>
  <si>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</si>
  <si>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</si>
  <si>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</si>
  <si>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</si>
  <si>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</si>
  <si>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</si>
  <si>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</si>
  <si>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</si>
  <si>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</si>
  <si>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</si>
  <si>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</si>
  <si>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</si>
  <si>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</si>
  <si>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</si>
  <si>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</si>
  <si>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</si>
  <si>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</si>
  <si>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</si>
  <si>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</si>
  <si>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</si>
  <si>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</si>
  <si>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</si>
  <si>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</si>
  <si>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</si>
  <si>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</si>
  <si>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</si>
  <si>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</si>
  <si>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</si>
  <si>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</si>
  <si>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</si>
  <si>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</si>
  <si>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</si>
  <si>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</si>
  <si>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SUP</t>
  </si>
  <si>
    <t>Valor del
Indicador
Abr</t>
  </si>
  <si>
    <t>Valor del
Indicador  Julio</t>
  </si>
  <si>
    <t>BAUER CORDOVA HUGO ELVIDIO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</si>
  <si>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</si>
  <si>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</si>
  <si>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</si>
  <si>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</si>
  <si>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</si>
  <si>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</si>
  <si>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</si>
  <si>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</si>
  <si>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</si>
  <si>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</si>
  <si>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</si>
  <si>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</si>
  <si>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</si>
  <si>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 xml:space="preserve">ANTON SARMIENTO ROSARIO B. </t>
  </si>
  <si>
    <t>MARIA V. SEMINARIO MURO</t>
  </si>
  <si>
    <t>PEREZ TAVARA ALEXANDER</t>
  </si>
  <si>
    <t>SANCHEZ ALVAREZ RICHARD ALFREDO</t>
  </si>
  <si>
    <t>VILLAVERDE VASQUEZ KATHIA</t>
  </si>
  <si>
    <t>CORTEZ SALDAÑA ROGER</t>
  </si>
  <si>
    <t>ORTIZ BARBOZA WALTER</t>
  </si>
  <si>
    <t>SPASSKY BOCANEGRA VARGAS</t>
  </si>
  <si>
    <t>VELA MANZUR NEYDE OTILIA</t>
  </si>
  <si>
    <t xml:space="preserve">CASTAÑEDA VASQUEZ ROGER </t>
  </si>
  <si>
    <t>PADILLA MOSQUERA JORGE</t>
  </si>
  <si>
    <t>ALEXIS MERINO COBEÑA</t>
  </si>
  <si>
    <t>SEGOVIA ESPINO EDWIN</t>
  </si>
  <si>
    <t>RODRIGUEZ LOZANO OMAR</t>
  </si>
  <si>
    <t>GONZALES MUJICA JORGE LUIS</t>
  </si>
  <si>
    <t>GISELA SIFUENTES GONZALES</t>
  </si>
  <si>
    <t>SERRA MORALES ADRIAN</t>
  </si>
  <si>
    <t>MOROTE LAURA GOTARDO</t>
  </si>
  <si>
    <t>CESIAS LOPEZ JULIO CESAR</t>
  </si>
  <si>
    <t xml:space="preserve">ALEX LOPEZ CONTRERAS </t>
  </si>
  <si>
    <t>CORDOVA ROQUE CRISTHIAN</t>
  </si>
  <si>
    <t>PILLACA ROCA AUGUSTO FILOMENO</t>
  </si>
  <si>
    <t>FLORES BEDOYA RICARDO</t>
  </si>
  <si>
    <t>RED:                                    MOYOBAMBA</t>
  </si>
  <si>
    <t>DISA:                                   SAN MARTIN</t>
  </si>
  <si>
    <t>SAN MARTIN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</si>
  <si>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</si>
  <si>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</si>
  <si>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</si>
  <si>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</si>
  <si>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</si>
  <si>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</si>
  <si>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</si>
  <si>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</si>
  <si>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</si>
  <si>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</si>
  <si>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</si>
  <si>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</si>
  <si>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</si>
  <si>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</si>
  <si>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</si>
  <si>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</si>
  <si>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</si>
  <si>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</si>
  <si>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</si>
  <si>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</si>
  <si>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</si>
  <si>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O:</t>
  </si>
  <si>
    <t>ONOMASTICO</t>
  </si>
  <si>
    <t>F:</t>
  </si>
  <si>
    <t>FERIADO</t>
  </si>
  <si>
    <t>SST</t>
  </si>
  <si>
    <t>SST:</t>
  </si>
  <si>
    <t>SEGURIDAD Y SALUD EN EL TRABAJO</t>
  </si>
  <si>
    <t>GD</t>
  </si>
  <si>
    <t>GN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</si>
  <si>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</si>
  <si>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</si>
  <si>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</si>
  <si>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</si>
  <si>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</si>
  <si>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</si>
  <si>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</si>
  <si>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</si>
  <si>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</si>
  <si>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</si>
  <si>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</si>
  <si>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</si>
  <si>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</si>
  <si>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</si>
  <si>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</si>
  <si>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</si>
  <si>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</si>
  <si>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</si>
  <si>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EYZAGUIRRE FLORES NATALIA MAFALDA</t>
  </si>
  <si>
    <t>FERNANDEZ ROSADO JORGE PEDRO</t>
  </si>
  <si>
    <t>ERR</t>
  </si>
  <si>
    <t>ERR:</t>
  </si>
  <si>
    <t>EQUIPO DE RESPUESTA RAPIDA</t>
  </si>
  <si>
    <t>TL/CON:</t>
  </si>
  <si>
    <t xml:space="preserve">CAP: </t>
  </si>
  <si>
    <t>CAPACITACION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</si>
  <si>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</si>
  <si>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</si>
  <si>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</si>
  <si>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</si>
  <si>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</si>
  <si>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</si>
  <si>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</si>
  <si>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</si>
  <si>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TR:</t>
  </si>
  <si>
    <t>TRABAJO REMOTO</t>
  </si>
  <si>
    <t>TR</t>
  </si>
  <si>
    <t>R:</t>
  </si>
  <si>
    <t>TURNOS REALIZADOS EN EL MES DE ABRIL POR NECESIDAD SERVICIO</t>
  </si>
  <si>
    <t>R</t>
  </si>
  <si>
    <t>F</t>
  </si>
  <si>
    <t>PEREZ POSTIGO DENIS LEWIS</t>
  </si>
  <si>
    <t>CARDENAS RENGIFO VICTOR HUGO</t>
  </si>
  <si>
    <t>ESCOBEDO CEDANO JORGE LUIS</t>
  </si>
  <si>
    <t>TL/CON T/L SAL TL/MED</t>
  </si>
  <si>
    <t>TELE CONSULTA- TELE SALUD -TELE MEDICINA</t>
  </si>
  <si>
    <t xml:space="preserve">CEX </t>
  </si>
  <si>
    <t>EMG. DIF. COVID 19</t>
  </si>
  <si>
    <t xml:space="preserve">EMG. DIF. COVID </t>
  </si>
  <si>
    <t>EMERGENCIA DIFERENCIADA COVID</t>
  </si>
  <si>
    <t>GONZALES FLORES JOSEPH ANTONY</t>
  </si>
  <si>
    <t>VASQUEZ CARBAJAL MARKELL</t>
  </si>
  <si>
    <t>NANDY CASTILLO JAVE</t>
  </si>
  <si>
    <t>VARGAS EGAS VICENTE</t>
  </si>
  <si>
    <t>FERNANDEZ RIOJA FRANCISCO SAUL</t>
  </si>
  <si>
    <t>C.S. LLUYLLUCUCHA</t>
  </si>
  <si>
    <t>C.S. JERILLO</t>
  </si>
  <si>
    <t>C.S. LAHUARPIA</t>
  </si>
  <si>
    <t>C.S. YANTALO</t>
  </si>
  <si>
    <t>C.S. SORITOR</t>
  </si>
  <si>
    <t>C.S. HABANA</t>
  </si>
  <si>
    <t>C.S. SAN MARCOS</t>
  </si>
  <si>
    <t>C.S. JEPELACIO</t>
  </si>
  <si>
    <t>P.S. SHUCSHUYACU</t>
  </si>
  <si>
    <t>P.S. NUEVO SAN MIGUEL</t>
  </si>
  <si>
    <t>P.S. PACAYPITE</t>
  </si>
  <si>
    <t>C.S. ROQUE</t>
  </si>
  <si>
    <t>C.S. CALZADA</t>
  </si>
  <si>
    <t>C.S.PUEBLO LIBRE</t>
  </si>
  <si>
    <t>I.3</t>
  </si>
  <si>
    <t>I.4</t>
  </si>
  <si>
    <t>I.2</t>
  </si>
  <si>
    <t>I.1</t>
  </si>
  <si>
    <t>JEPELACIO</t>
  </si>
  <si>
    <t>YANTALO</t>
  </si>
  <si>
    <t>SORITOR</t>
  </si>
  <si>
    <t>HABANA</t>
  </si>
  <si>
    <t>ALONSO DE ALVARADO ROQUE</t>
  </si>
  <si>
    <t>CALZADA</t>
  </si>
  <si>
    <t>EE.SS</t>
  </si>
  <si>
    <t>HOSPITAL II-1 MOYOBAMBA</t>
  </si>
  <si>
    <t xml:space="preserve">RIOS NORIEGA MARCIA VIVIANA </t>
  </si>
  <si>
    <t xml:space="preserve">MEZA RIOS MARIA ESTELA </t>
  </si>
  <si>
    <t>C.S. BUENOS AIRES</t>
  </si>
  <si>
    <t>LAINEZ VILLACORTA CESAR AUGUSTO</t>
  </si>
  <si>
    <t>C.S. SHUCSHUYACU</t>
  </si>
  <si>
    <t>C.S. NUEVO SAN MIGUEL</t>
  </si>
  <si>
    <t>C.S. PACAYPITE</t>
  </si>
  <si>
    <t>REATEGUI ZAMORA KRISCIA ZULAY</t>
  </si>
  <si>
    <t>CHINCHA TORREJON FRANCISCO</t>
  </si>
  <si>
    <t>HERNANDEZ NUÑEZ ROBERTO ALEJANDRO</t>
  </si>
  <si>
    <t>PEREA VILLANUEVA ALPINO</t>
  </si>
  <si>
    <t>BACILIO CARDOZO ALEJANDRA KARIN</t>
  </si>
  <si>
    <t>ESTHELA DEL JESUS GOMEZ ROSAL</t>
  </si>
  <si>
    <t>ADERLY E. BRAVO GONZALES</t>
  </si>
  <si>
    <t>EDGAR TAMAYO BARRIO DE MENDOZA</t>
  </si>
  <si>
    <t xml:space="preserve">GONZALES MENCIAS MARIA GABRIELA </t>
  </si>
  <si>
    <t>ALVA CUEVA EDER ANDRE</t>
  </si>
  <si>
    <t>MEDICINA GENERAL</t>
  </si>
  <si>
    <t>CALDERON ALMONACID JOHN ERICK CARLOS</t>
  </si>
  <si>
    <t>COVEÑAS LEON JOSE ERNESTO</t>
  </si>
  <si>
    <t>KATHERINE PAOLA ACAPANA ALVA</t>
  </si>
  <si>
    <t>SE ENCUENTRA HACIENDO SU RESIDENTADO EN LA ESPECIALIDAD DE GASTROENTEROLOGIA</t>
  </si>
  <si>
    <t>MEDICO EN FAMILIA</t>
  </si>
  <si>
    <t>SE ENCUENTRA REALIZANDO SU  RESIDENTADO EN LA ESPECIALIDAD DE OFTALMOLOGIA</t>
  </si>
  <si>
    <t>IZQUIERDO RUIZ PAUL JIMMY</t>
  </si>
  <si>
    <t>CHAVEZ RENGIFO ALEX TERCERO</t>
  </si>
  <si>
    <t>MENDOZA PUELLES SHEYLA CAROLINA</t>
  </si>
  <si>
    <t>SULCA ALANIA CARLOS ENRIQUE</t>
  </si>
  <si>
    <t>PALOMINO TANTALEAN KARLA YULISSA</t>
  </si>
  <si>
    <t>ARCE MORALES CARLOS ALFREDO</t>
  </si>
  <si>
    <t>VELA VELA CINDY</t>
  </si>
  <si>
    <t>CARRION GARATE RAUL HUMBERTO</t>
  </si>
  <si>
    <t>GRANDEZ LOAYZA DANIELA GLADYS</t>
  </si>
  <si>
    <t>ASMAT VARGAS DIANA ELIZABETH</t>
  </si>
  <si>
    <t>FERNANDEZ CUADROS MARCOS EDGAR</t>
  </si>
  <si>
    <t>PADILLA CULQUI ERIKA MARIELA</t>
  </si>
  <si>
    <t>ALVARO CARLOS BENDEZU HERRERA</t>
  </si>
  <si>
    <t>REGNER ERCK PINCHI PHILIPPS</t>
  </si>
  <si>
    <t>DANICA JURITZA PELAEZ GIL</t>
  </si>
  <si>
    <t>NANCY RAQUEL VARGAS CHANZAPA</t>
  </si>
  <si>
    <t>MONTOYA RODRIGUEZ  MIGUEL ANGEL</t>
  </si>
  <si>
    <t>MATA RIOS CARLOS JACOB</t>
  </si>
  <si>
    <t>DIAZ LOPEZ RENZO WAGNER</t>
  </si>
  <si>
    <t xml:space="preserve">MEJÍA CHUNG JULIO V. </t>
  </si>
  <si>
    <t>FLOR DE MARIA ARCOS PARDO</t>
  </si>
  <si>
    <t xml:space="preserve">RENGIFO PAIMA ROBERT FRANCISCO </t>
  </si>
  <si>
    <t>ACOSTA GUEVARA EDDY</t>
  </si>
  <si>
    <t>MEDICO GENERAL</t>
  </si>
  <si>
    <t>LOPEZ AGUILAR LUIS ANGEL</t>
  </si>
  <si>
    <t>HIDALGO TRIVELLI LAURA SILVIA</t>
  </si>
  <si>
    <t>VEGA ORTEGA RICARDO RAUL</t>
  </si>
  <si>
    <t>ALCANTARA RENGIFO JULIO EDMUNDO</t>
  </si>
  <si>
    <t>REYES REYNALDO DENNIS JUAN</t>
  </si>
  <si>
    <t>GLADYS HEREDIA MEJIA</t>
  </si>
  <si>
    <t>LOAYZA LEIVA EMPERATRIZ</t>
  </si>
  <si>
    <t>CAMPOS MUÑANTE JONATHAN A.</t>
  </si>
  <si>
    <t>LYNDA XIMENA CARI AVALOS</t>
  </si>
  <si>
    <t>GABRIEL GIULINO ANGELES ZURITA</t>
  </si>
  <si>
    <t>CLAUDIA GABRIELA BODERO SANCHEZ</t>
  </si>
  <si>
    <t>SIFONTES CABELLO AURIMAR DEL VALLE</t>
  </si>
  <si>
    <t>CARLOS DAVILA ANGEL JOEL</t>
  </si>
  <si>
    <t>SANTISTEBAN VILCARROMERO LISBETH</t>
  </si>
  <si>
    <t>MAYRI DEL CARMEN CARIAS UVIEDO</t>
  </si>
  <si>
    <t xml:space="preserve">SE ENCUENTRA REALIZANDO SU RESIDENTADO </t>
  </si>
  <si>
    <t>CALDERON RAMOS CESAR AUGUSTO</t>
  </si>
  <si>
    <t>ZUTA ARAÑA MARIBEL</t>
  </si>
  <si>
    <t>QUISPE CHANCATUMA JOSE ALFREDO</t>
  </si>
  <si>
    <t>PULIDO AGUILAR KAREN ANDREA</t>
  </si>
  <si>
    <t>CRUZ BRICEÑO STEPHANIE ARIADNA</t>
  </si>
  <si>
    <t>APARICIO ARAGON YULIANA MILAGROS</t>
  </si>
  <si>
    <t>URIBE GUZMAN JOSE MANUEL</t>
  </si>
  <si>
    <t>RAMIREZ ROMERO DEIVES STEVEN</t>
  </si>
  <si>
    <t>VASTI RAQUEL HERNANDEZ ANTESANO</t>
  </si>
  <si>
    <t>ENERO</t>
  </si>
  <si>
    <t>ESPECIALIDAD</t>
  </si>
  <si>
    <t>MEDICO INTERNISTA</t>
  </si>
  <si>
    <t xml:space="preserve">VACACIONES AÑO 2024 </t>
  </si>
  <si>
    <t>HERNANDEZ GARCIA MARTHA</t>
  </si>
  <si>
    <t>TERAN ROBLES WALTER GABRIEL</t>
  </si>
  <si>
    <t>VACACIONES 15 DIAS</t>
  </si>
  <si>
    <t>AÑO:         2025</t>
  </si>
  <si>
    <t>MEDICO INTENSIVISTA</t>
  </si>
  <si>
    <t>VACACIONES AÑO 2023 (28 DIAS) Y 03 DIAS VACACIONES AÑO 2024</t>
  </si>
  <si>
    <t>VACACIONES AÑO 2025</t>
  </si>
  <si>
    <t>HORAS ADMINISTRATIVAS POR SER DIRECTORA</t>
  </si>
  <si>
    <t>MEDICO CIRUJANO</t>
  </si>
  <si>
    <t>SE ENCUENTRA REALIZANDO SU RESIDENTADO</t>
  </si>
  <si>
    <t>VACACIONES AÑO 2025 (12 DIAS)</t>
  </si>
  <si>
    <t>MEDICO ANESTESIOLOGO</t>
  </si>
  <si>
    <t>MEDICO PEDIATRA</t>
  </si>
  <si>
    <t>DESTACADA DESDE EL 01 DE ENERO 2025</t>
  </si>
  <si>
    <t>VACACIONES AÑO 2025 (30 DIAS)</t>
  </si>
  <si>
    <t>MEDICO GINECOLOGO</t>
  </si>
  <si>
    <t>MEDICO ONCOLOGO</t>
  </si>
  <si>
    <t>MEDICO CARDIOLOGO</t>
  </si>
  <si>
    <t>MEDICO INFECTOLOGO</t>
  </si>
  <si>
    <t>MEDICO GASTROENTEROLOGO</t>
  </si>
  <si>
    <t>VACACIONES AÑO 2024 (17 DIAS)</t>
  </si>
  <si>
    <t>MEDICO NEUMOLOGO</t>
  </si>
  <si>
    <t>MEDICO PSIQUIATRA</t>
  </si>
  <si>
    <t>MEDICO TRAUMATOLOGO</t>
  </si>
  <si>
    <t>VACACIONES AÑO 2022 (06 DIAS)</t>
  </si>
  <si>
    <t>MEDICO OFTALMOLOGO</t>
  </si>
  <si>
    <t>MEDICO UROLOGO</t>
  </si>
  <si>
    <t>MEDICO OTORRINO</t>
  </si>
  <si>
    <t>MEDICO RADIOLOGO</t>
  </si>
  <si>
    <t>VACACIONES AÑO 2025 (15 DIAS)</t>
  </si>
  <si>
    <t>MEDICO NEONATOLOGO</t>
  </si>
  <si>
    <t>MEDICO EMERGENCIOLOGO</t>
  </si>
  <si>
    <t>MEDICO NEUROLOGO</t>
  </si>
  <si>
    <t>VACACIONES AÑO 2024 (15DIAS)</t>
  </si>
  <si>
    <t>VACACIONES AÑO 2024</t>
  </si>
  <si>
    <t>MEDICO REHABILITADOR</t>
  </si>
  <si>
    <t>MEDICO PATOLOGO</t>
  </si>
  <si>
    <t>VACACIONES AÑO 2019 (5DIAS)</t>
  </si>
  <si>
    <t>VACACIONES AÑO 2020 (10DIAS)</t>
  </si>
  <si>
    <t>MEDICO NEUROCIRUJANO</t>
  </si>
  <si>
    <t>CALDERON SOTO AARON JESUS</t>
  </si>
  <si>
    <t>LEYVA CUSMA ESTELITH</t>
  </si>
  <si>
    <t>SHIMIZU JOAQUIN PATRICIA</t>
  </si>
  <si>
    <t>SANTISTEBAN BALDERA LUIS</t>
  </si>
  <si>
    <t>CASTILLO RAMIREZ MILAGROS ANDREA</t>
  </si>
  <si>
    <t>MECHAN CARDENAS HAROLD JOSUEP</t>
  </si>
  <si>
    <t>CERON SHAPIAMA ROY NIXON</t>
  </si>
  <si>
    <t>NOLAZCO VICENTE LUIS ARTURO</t>
  </si>
  <si>
    <t>ESPINOZA MORALES DIEGO RAUL</t>
  </si>
  <si>
    <t xml:space="preserve">ALIAGA MONTOYA KAROL JESSENIA </t>
  </si>
  <si>
    <t>DEXTRE TORRES HELEN DANITZA</t>
  </si>
  <si>
    <t>MORAN GONZALES ELIANGEL DE LOS SANTOS</t>
  </si>
  <si>
    <t>PANDURO MEGO MANUEL ERNESTO</t>
  </si>
  <si>
    <t>LOPEZ RUIZ BETSY</t>
  </si>
  <si>
    <t>MEDICO EPIDEMIOLOGO</t>
  </si>
  <si>
    <t>RODRIGUEZ BENAVIDES LUIS</t>
  </si>
  <si>
    <t>AQUINO CORVERA LUIS MANUEL</t>
  </si>
  <si>
    <t>SANTOS CAMACHO LEYDY LAURA</t>
  </si>
  <si>
    <t>TORRES SANTAMARIAKATHERIN</t>
  </si>
  <si>
    <t xml:space="preserve">ESTABLECIMIENTO:    </t>
  </si>
  <si>
    <t xml:space="preserve">CALUDIA A. JARAMILLO DIAZ </t>
  </si>
  <si>
    <t>RENZO JUNIOR TORRES RAYMUNDI</t>
  </si>
  <si>
    <t>ALEXANDRA ELIZABETH PADILLA VASQUEZ</t>
  </si>
  <si>
    <t>NO TRANSMISIBLES 12 H</t>
  </si>
  <si>
    <t>ADMINISTRATIVO 18 H</t>
  </si>
  <si>
    <t xml:space="preserve"> </t>
  </si>
  <si>
    <t>TERMO COGALUACION 6 H</t>
  </si>
  <si>
    <t>SALUD OCULAR 24 H</t>
  </si>
  <si>
    <t>VISITA DOMICILIARIA 6 H</t>
  </si>
  <si>
    <t>SALUD MENTAL 30 H</t>
  </si>
  <si>
    <t>ADOLESCENTE 18 H</t>
  </si>
  <si>
    <t>ADULTO MAYOR 24 H</t>
  </si>
  <si>
    <t>TELESALUD 114 H</t>
  </si>
  <si>
    <t>CIT 12 H</t>
  </si>
  <si>
    <t>VEA 24 H</t>
  </si>
  <si>
    <t>PROFAM 12 H</t>
  </si>
  <si>
    <t>ALVAREZ VALLEJOS LUIS ALBERTO</t>
  </si>
  <si>
    <t>YANQUI SANCHEZ RAFAEL JESUS</t>
  </si>
  <si>
    <t>CUNO QUIÑONES KATIUSKA DELIA</t>
  </si>
  <si>
    <t>HERRERA ESCOBAR JOSE LUIS</t>
  </si>
  <si>
    <t>DOMINGO MENDIETA VILLANUEVA</t>
  </si>
  <si>
    <t>BRENDA VERENICE CERNA FERRER</t>
  </si>
  <si>
    <t>MANUEL FAHED ROSSELL FERNANDEZ</t>
  </si>
  <si>
    <t>ALISSON REYES REYNALDO</t>
  </si>
  <si>
    <t>ROLLAND ABEL VASQUEZ VALLES</t>
  </si>
  <si>
    <t>MELITZA MEJIA GALOC</t>
  </si>
  <si>
    <t>SINDY FLORES PUSCAN</t>
  </si>
  <si>
    <t>MARIA GUADALUPE MONTESINOS ROJAS</t>
  </si>
  <si>
    <t>BRUNO DAVID LOJA VILCA</t>
  </si>
  <si>
    <t xml:space="preserve">MARRUFO PEREZ ANAPAULA </t>
  </si>
  <si>
    <t>VALERIO HURTADO MICAELA LIZETH</t>
  </si>
  <si>
    <t>ALVAREZ MARQUEZ JULIO CESAR</t>
  </si>
  <si>
    <t>JOSE CARLOS DURAN MISARI</t>
  </si>
  <si>
    <t>ROMERO SAAVEDRA MARIA PAQUITA</t>
  </si>
  <si>
    <t xml:space="preserve">VACACIONES AÑO 2025 DEL 01/01/2024 AL 30/01/2025 </t>
  </si>
  <si>
    <t>VACACIONES AÑO 2025 DEL 20/01/2025 AL 26/01/2025</t>
  </si>
  <si>
    <t>JESUS MARIA SANDOVAL CARDOZA</t>
  </si>
  <si>
    <t>KATHERIN PAULITA VASQUEZ GUEVARA</t>
  </si>
  <si>
    <t>AÑO:       2025</t>
  </si>
  <si>
    <t>FEBRERO</t>
  </si>
  <si>
    <t>PROFESIONAL DESTACADO EN EL HOSPITAL DE TOCACHE</t>
  </si>
  <si>
    <t>LICENCIA SIN GOCE DE REMUNERACIONES</t>
  </si>
  <si>
    <t>REALIZO HORAS ADMINISTRATIVAS COMO DIRECTORA</t>
  </si>
  <si>
    <t>SE ENCUENTRA HACIENDO SU RESIDENTADO EN LIMA</t>
  </si>
  <si>
    <t>VACACIONES 07 DIAS AÑO 2025</t>
  </si>
  <si>
    <t>VACACIONES AÑO 2026</t>
  </si>
  <si>
    <t>MEDEICO OFTALMOLOGO</t>
  </si>
  <si>
    <t>MEDICO DE FAMILIA</t>
  </si>
  <si>
    <t>BOBADILLA BASTIDAS MARCIA JOHANNA</t>
  </si>
  <si>
    <t>RAFAELLE HUAMAN WILFREDO</t>
  </si>
  <si>
    <t>FERNANDEZ BELTRAN ENRIQUE SALOMON</t>
  </si>
  <si>
    <t>SANTAMARIA LEANDRO KAREL GRESLY</t>
  </si>
  <si>
    <t>LOPEZ BALAREZO LORENA ELIZABETH</t>
  </si>
  <si>
    <t>BAZALAR SEDANO GIULIANA ELIZABETH</t>
  </si>
  <si>
    <t>JORDAN QUISPE MIGUEL ANGEL</t>
  </si>
  <si>
    <t>GOMEZ ARRUE JORGE ALONSO</t>
  </si>
  <si>
    <t>VERONA RUBIO ROGGER</t>
  </si>
  <si>
    <t>CABELLO CARRILLO ELIO</t>
  </si>
  <si>
    <t>VASQUEZ GOÑI GABRIEL ANTONIO</t>
  </si>
  <si>
    <t>ORELLANA AMAYA KARLA ILEANA</t>
  </si>
  <si>
    <t>RODRIGUEZ GONGORA EDGAR</t>
  </si>
  <si>
    <t>RODRIGUEZ PUSCAN ERICKA PAOLA</t>
  </si>
  <si>
    <t>AQUINO CORVERA LUIS MANUAL</t>
  </si>
  <si>
    <t>TORRES SANTAMARIA KATHERIN</t>
  </si>
  <si>
    <t xml:space="preserve">ESTABLECIMIENTO:     </t>
  </si>
  <si>
    <t>C.S PUEBLO LIBRE</t>
  </si>
  <si>
    <t>VACACIONES</t>
  </si>
  <si>
    <t>SALUD MENTAL 24H</t>
  </si>
  <si>
    <t>TELESALUD 126H</t>
  </si>
  <si>
    <t>EPIDEMIOLOGIA 6H</t>
  </si>
  <si>
    <t>NO TRANSMISIBLES 12H</t>
  </si>
  <si>
    <t>CANCER 6H</t>
  </si>
  <si>
    <t>SALUD OCULAR 18H</t>
  </si>
  <si>
    <t>TERMOCOAGULACION 12H</t>
  </si>
  <si>
    <t>PROFAM 12H</t>
  </si>
  <si>
    <t>JANINA RUBIO PADILLA</t>
  </si>
  <si>
    <t>MARZO</t>
  </si>
  <si>
    <t>INTENSIVISTA</t>
  </si>
  <si>
    <t>VACACIONES 2025 - 02 DIAS</t>
  </si>
  <si>
    <t>CIRUJANO</t>
  </si>
  <si>
    <t>ANESTESIOLOGO</t>
  </si>
  <si>
    <t>VACACIONES AÑO 2025 - 21 DIAS</t>
  </si>
  <si>
    <t>PEDIATRA</t>
  </si>
  <si>
    <t>VACACIONES AÑO 2024 10 DIAS</t>
  </si>
  <si>
    <t>GINECOLOGO</t>
  </si>
  <si>
    <t>ONCOLOGO</t>
  </si>
  <si>
    <t>CARDIOLOGO</t>
  </si>
  <si>
    <t>INFECTOLOGO</t>
  </si>
  <si>
    <t>GASTROENTEROLOGO</t>
  </si>
  <si>
    <t>NEUMOLOGO</t>
  </si>
  <si>
    <t>PSIQUIATRA</t>
  </si>
  <si>
    <t>VACACIONES AÑO 2026 - 02 DIAS</t>
  </si>
  <si>
    <t>TRAUMATOLOGO</t>
  </si>
  <si>
    <t>VACACIONES AÑO 2023 - 10 DIAS</t>
  </si>
  <si>
    <t>OFTALMOLOGO</t>
  </si>
  <si>
    <t>UROLOGO</t>
  </si>
  <si>
    <t>OTORRINO</t>
  </si>
  <si>
    <t>VACACIONES AÑO 2024 - 01 DIA</t>
  </si>
  <si>
    <t>RADIOLOGO</t>
  </si>
  <si>
    <t>VACACIONES AÑO 2024 - 02 DIAS</t>
  </si>
  <si>
    <t>CIRUJANO PEDIATRA</t>
  </si>
  <si>
    <t>EMERGENCIOLOGO</t>
  </si>
  <si>
    <t>NEUROLOGO</t>
  </si>
  <si>
    <t>CARDIOLOGO PEDIATRA</t>
  </si>
  <si>
    <t>NEONATOLOGO</t>
  </si>
  <si>
    <t>PATOLOGO</t>
  </si>
  <si>
    <t>NEUROCIRUJANO</t>
  </si>
  <si>
    <t>MEDICINA INTERNA</t>
  </si>
  <si>
    <t>EPIDEMIOLOGO</t>
  </si>
  <si>
    <t>VACACIONES AÑO 2025 - 02 DIAS</t>
  </si>
  <si>
    <t>VACACIONES AÑO 2024 - 15 DIAS</t>
  </si>
  <si>
    <t>ARISMENDI GONZALES JORGE ARMANDO</t>
  </si>
  <si>
    <t>OCROS CAVALCANTI WILBER</t>
  </si>
  <si>
    <t>CHAVEZ CASTILLO BRAYAN ADMERLY</t>
  </si>
  <si>
    <t xml:space="preserve">ESTABLECIMIENTO:      </t>
  </si>
  <si>
    <t xml:space="preserve">CLAUDIA A. JARAMILLO DIAZ </t>
  </si>
  <si>
    <t>REUNION 24H</t>
  </si>
  <si>
    <t>CAPACITACION 6H</t>
  </si>
  <si>
    <t>VEA 24H</t>
  </si>
  <si>
    <t>ADULTO MAYOR 24H</t>
  </si>
  <si>
    <t>EPIDEMIOLOGIA 24H</t>
  </si>
  <si>
    <t>ADMIN 18H</t>
  </si>
  <si>
    <t>TERMO CUAGULACION 12H</t>
  </si>
  <si>
    <t>SALUD COLECTIVA 24H</t>
  </si>
  <si>
    <t>ADOLESCENTES 6H</t>
  </si>
  <si>
    <t>ADMIN 126H</t>
  </si>
  <si>
    <t>TELESALUD 114H</t>
  </si>
  <si>
    <t>CERTIFICADO DISCAPACIDAD 12H</t>
  </si>
  <si>
    <t>CITT 24H</t>
  </si>
  <si>
    <t>ANEXO 2. CUADRO RESUMEN REFERENCIAL DE LA PROGRAMACIÓN DE LOS TRUNOS DEL TRABAJO MÉDICO</t>
  </si>
  <si>
    <t>DISA                        :</t>
  </si>
  <si>
    <t>SAN MARTÍN</t>
  </si>
  <si>
    <t>DEPARTAMENTO :</t>
  </si>
  <si>
    <t>RED                         :</t>
  </si>
  <si>
    <t>SERVICIO              :</t>
  </si>
  <si>
    <t>ESTABLECIMIENTO :</t>
  </si>
  <si>
    <t>CATEGORÍA          :</t>
  </si>
  <si>
    <t>AÑO                        :</t>
  </si>
  <si>
    <t>MES                      :</t>
  </si>
  <si>
    <t>ABRIL</t>
  </si>
  <si>
    <t>MÉDICO INTERNISTA</t>
  </si>
  <si>
    <t>MÉDICO GENERAL</t>
  </si>
  <si>
    <t>REALIZÓ HORAS ADMINISTRATIVAS COMO DIRECTORA</t>
  </si>
  <si>
    <t>CHARAHUA HUERTA JORGE ALBERTO</t>
  </si>
  <si>
    <t>ANESTESIÓLOGO</t>
  </si>
  <si>
    <t>ANTON SARMIENTO ROSARIO BEATRIZ</t>
  </si>
  <si>
    <t>MARIA V. DE FÁTIMA SEMINARIO MURO</t>
  </si>
  <si>
    <t>GINECÓLOGO</t>
  </si>
  <si>
    <t>MERINO COBEÑA ALEXIS XAVIER</t>
  </si>
  <si>
    <t>ONCÓLOGO</t>
  </si>
  <si>
    <t>BRAVO GONZALES ADERLY ENMANUEL</t>
  </si>
  <si>
    <t>CARDIÓLOGO</t>
  </si>
  <si>
    <t>INFECTÓLOGO</t>
  </si>
  <si>
    <t>GASTROENTERÓLOGO</t>
  </si>
  <si>
    <t>NEUMÓLOGO</t>
  </si>
  <si>
    <t>TRAUMATÓLOGO</t>
  </si>
  <si>
    <t>PEREZ POSTIGO DENNIS LEWIS</t>
  </si>
  <si>
    <t>OFTALMÓLOGO</t>
  </si>
  <si>
    <t>URÓLOGO</t>
  </si>
  <si>
    <t>OTORRINOLARINGÓLOGO</t>
  </si>
  <si>
    <t>CORDOVA ROQUE CRISTHIAN EDUARDO</t>
  </si>
  <si>
    <t>RADIÓLOGO</t>
  </si>
  <si>
    <t>MÉDICO EN FAMILIA</t>
  </si>
  <si>
    <t>MÉDIGO GENERAL</t>
  </si>
  <si>
    <t>NEONATÓLOGO</t>
  </si>
  <si>
    <t>EMERGENCIÓLOGO</t>
  </si>
  <si>
    <t>01 DÍA VAC-2025</t>
  </si>
  <si>
    <t>MÉDICO REHABILITADOR</t>
  </si>
  <si>
    <t>PATÓLOGO</t>
  </si>
  <si>
    <t>07 DÍAS VAC-2025</t>
  </si>
  <si>
    <t>REYES REYNALDO DENIS JUAN</t>
  </si>
  <si>
    <t>SANTISTEBAN VILCARROMERO LIZBETH</t>
  </si>
  <si>
    <t>VACACIONES 2024</t>
  </si>
  <si>
    <t>RAFAELE HUAMAN WILFREDO</t>
  </si>
  <si>
    <t>NEURÓLOGO</t>
  </si>
  <si>
    <t>EPIDEMIÓLOGO</t>
  </si>
  <si>
    <t>MÉDICO AUDITOR</t>
  </si>
  <si>
    <t>11 DÍAS VAC-2024</t>
  </si>
  <si>
    <t xml:space="preserve">CORREA VEGA JUSTO FERNANDO </t>
  </si>
  <si>
    <t>CHAVEZ CASTILLO BRAYAIN ADMERLY</t>
  </si>
  <si>
    <t xml:space="preserve">ROJAS LOPEZ JORGE LUIS </t>
  </si>
  <si>
    <t>ASENJO HEREDIA FRANKLIN RONALD</t>
  </si>
  <si>
    <t>OSTOLOZA GOIGOCHEA ARACELY JESUS</t>
  </si>
  <si>
    <t>SANTOS CAMACHO LEYDI LAURA</t>
  </si>
  <si>
    <t>CEX                                     :</t>
  </si>
  <si>
    <t>VMC  :</t>
  </si>
  <si>
    <t>SST  :</t>
  </si>
  <si>
    <t>TL/CON                            :</t>
  </si>
  <si>
    <t>HOSP :</t>
  </si>
  <si>
    <t>MA :</t>
  </si>
  <si>
    <t>PRO                                    :</t>
  </si>
  <si>
    <t>SOP    :</t>
  </si>
  <si>
    <t>O      :</t>
  </si>
  <si>
    <t>RX                                       :</t>
  </si>
  <si>
    <t>EMG  :</t>
  </si>
  <si>
    <t>F       :</t>
  </si>
  <si>
    <t>PE                                        :</t>
  </si>
  <si>
    <t>COB   :</t>
  </si>
  <si>
    <t>ERR :</t>
  </si>
  <si>
    <t>ECO                                     :</t>
  </si>
  <si>
    <t>GD      :</t>
  </si>
  <si>
    <t>EST  :</t>
  </si>
  <si>
    <t>UAMP                               :</t>
  </si>
  <si>
    <t>GN      :</t>
  </si>
  <si>
    <t>TR    :</t>
  </si>
  <si>
    <t>GA                                       :</t>
  </si>
  <si>
    <t>CMT  :</t>
  </si>
  <si>
    <t>FO                                        :</t>
  </si>
  <si>
    <t xml:space="preserve">CAP   : </t>
  </si>
  <si>
    <t>RF                                        :</t>
  </si>
  <si>
    <t>SUP   :</t>
  </si>
  <si>
    <t>PCTM                                :</t>
  </si>
  <si>
    <t>AUD  :</t>
  </si>
  <si>
    <t xml:space="preserve">EMG. DIF. COVID 19: </t>
  </si>
  <si>
    <t>R         :</t>
  </si>
  <si>
    <t>TURNOS REALIZADOS EN EL MES DE ABRIL POR NECESIDAD SERVICIO (DOBLE PERCEPCIÓN, LOCACIÓN)</t>
  </si>
  <si>
    <t>LIBRE POR HORAS EXTRAS 24H</t>
  </si>
  <si>
    <t>LIBRE POR HORAS EXTRAS 6H</t>
  </si>
  <si>
    <t>CERTIFICADO MEDICO 6H</t>
  </si>
  <si>
    <t>EPIDEMIOLOGIA 12H</t>
  </si>
  <si>
    <t>SALUD OCULAR 24H</t>
  </si>
  <si>
    <t>CIT 6H</t>
  </si>
  <si>
    <t>DONACION DE SANGRE 6H</t>
  </si>
  <si>
    <t>CANCER 12H</t>
  </si>
  <si>
    <t>VISITA DOMICILIARIA 6H</t>
  </si>
  <si>
    <t>TELESALUD 132H</t>
  </si>
  <si>
    <t>SALUD MENTAL 18H</t>
  </si>
  <si>
    <t>TERMOCIAGULACION 6H</t>
  </si>
  <si>
    <t>ADOLESCENTE 6H</t>
  </si>
  <si>
    <t>ADULTO MAYOR 30H</t>
  </si>
  <si>
    <t>CLAUDIA BARRANTES ROQUE</t>
  </si>
  <si>
    <t>ISIS ALEJANDRA GIL MENDOZA</t>
  </si>
  <si>
    <t>SAGUMA PUELLES FIORELA</t>
  </si>
  <si>
    <t>VASTI RAQUEL HERNANDEZ ANTEZANO</t>
  </si>
  <si>
    <t>MAYO</t>
  </si>
  <si>
    <t>SEGOVIA ESPINO EDWIN ALBERTO</t>
  </si>
  <si>
    <t>1 DÍA DE LIC SIN GOCE</t>
  </si>
  <si>
    <t>5 DÍAS DE VAC-2023</t>
  </si>
  <si>
    <t>VACACIONES 2025</t>
  </si>
  <si>
    <t>15 DÍAS VAC-2024</t>
  </si>
  <si>
    <t>14 DÍAS DE LIC. PATERNIDAD</t>
  </si>
  <si>
    <t>09 DÍAS VAC-2025</t>
  </si>
  <si>
    <t>LLANQUE CUTIPA ALBEER ANTHONY</t>
  </si>
  <si>
    <t>JORGE LUIS LILIA BEATRIZ</t>
  </si>
  <si>
    <t>TURNOS REALIZADOS EN EL MES DE MAYO POR NECESIDAD SERVICIO</t>
  </si>
  <si>
    <t>HORAS EXTRAS 6H</t>
  </si>
  <si>
    <t>CIT 42H</t>
  </si>
  <si>
    <t>CIT 12H</t>
  </si>
  <si>
    <t>CIT 108H</t>
  </si>
  <si>
    <t>VACACIONES 36H</t>
  </si>
  <si>
    <t>CAMP. MED</t>
  </si>
  <si>
    <t>CAMP .MED</t>
  </si>
  <si>
    <t>CAMPAÑA MEDICA</t>
  </si>
  <si>
    <t>GARCIA OLIVERA KEILY JHOANA</t>
  </si>
  <si>
    <t>BARRANTES ROQUE CLAUDIA</t>
  </si>
  <si>
    <t>PAREDES AGUILAR TALITA AYDEE</t>
  </si>
  <si>
    <t>SEBASTIAN ALCALDE OCHOA</t>
  </si>
  <si>
    <t>LESLYE PAOLA MATOS ROMA</t>
  </si>
  <si>
    <t>HERNANDEZ ANTEZANO REYNA YASMIN</t>
  </si>
  <si>
    <t>ROXANA ALDAZ RENGIFO</t>
  </si>
  <si>
    <t>RENATO CUEVA CHAQUILA</t>
  </si>
  <si>
    <t>DENIS MARX PACHECO CHINCHAY</t>
  </si>
  <si>
    <t>FERNANDEZ LAVADO RENZO WALTER</t>
  </si>
  <si>
    <t>CHAVARRY DELGADO ROVYRA ADRIDELY</t>
  </si>
  <si>
    <t>TOVAR CRUCES MIGUEL AUGUSTO</t>
  </si>
  <si>
    <t>RIMARACHIN CASIQUE JACKELIN VANESSA</t>
  </si>
  <si>
    <t>FREDDY ANDRE FERREYRA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</si>
</sst>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sz val="14"/>
      <color theme="1"/>
      <name val="Cambria"/>
      <family val="2"/>
      <scheme val="major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5" fillId="7" borderId="21" xfId="0" applyFont="1" applyFill="1" applyBorder="1" applyAlignment="1">
      <alignment horizontal="center" vertical="center" textRotation="90" wrapText="1"/>
    </xf>
    <xf numFmtId="0" fontId="9" fillId="0" borderId="24" xfId="0" applyFont="1" applyBorder="1"/>
    <xf numFmtId="0" fontId="9" fillId="0" borderId="25" xfId="0" applyFont="1" applyBorder="1"/>
    <xf numFmtId="165" fontId="10" fillId="7" borderId="2" xfId="0" applyNumberFormat="1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165" fontId="10" fillId="7" borderId="28" xfId="0" applyNumberFormat="1" applyFont="1" applyFill="1" applyBorder="1" applyAlignment="1">
      <alignment horizontal="center"/>
    </xf>
    <xf numFmtId="0" fontId="9" fillId="0" borderId="29" xfId="0" applyFont="1" applyBorder="1" applyAlignment="1">
      <alignment horizontal="left" wrapText="1" indent="1"/>
    </xf>
    <xf numFmtId="0" fontId="9" fillId="0" borderId="1" xfId="0" applyFont="1" applyBorder="1"/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 indent="1"/>
    </xf>
    <xf numFmtId="0" fontId="9" fillId="0" borderId="30" xfId="0" applyFont="1" applyBorder="1"/>
    <xf numFmtId="0" fontId="9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22" xfId="0" applyFont="1" applyBorder="1" applyAlignment="1">
      <alignment horizontal="left" wrapText="1" indent="1"/>
    </xf>
    <xf numFmtId="0" fontId="11" fillId="0" borderId="23" xfId="0" applyFont="1" applyBorder="1"/>
    <xf numFmtId="0" fontId="11" fillId="0" borderId="23" xfId="0" applyFont="1" applyBorder="1" applyAlignment="1">
      <alignment horizontal="left" wrapText="1" indent="1"/>
    </xf>
    <xf numFmtId="0" fontId="11" fillId="0" borderId="23" xfId="0" applyFont="1" applyBorder="1" applyAlignment="1">
      <alignment horizontal="center" wrapText="1"/>
    </xf>
    <xf numFmtId="0" fontId="11" fillId="0" borderId="6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 indent="1"/>
    </xf>
    <xf numFmtId="0" fontId="12" fillId="5" borderId="34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0" borderId="0" xfId="0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center"/>
    </xf>
    <xf numFmtId="0" fontId="14" fillId="8" borderId="0" xfId="0" applyFont="1" applyFill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2" borderId="2" xfId="0" applyFont="1" applyFill="1" applyBorder="1" applyAlignment="1">
      <alignment horizontal="left" indent="1"/>
    </xf>
    <xf numFmtId="0" fontId="14" fillId="2" borderId="3" xfId="0" applyFont="1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8" borderId="1" xfId="0" applyFont="1" applyFill="1" applyBorder="1"/>
    <xf numFmtId="0" fontId="1" fillId="0" borderId="1" xfId="0" applyFont="1" applyBorder="1"/>
    <xf numFmtId="0" fontId="1" fillId="0" borderId="0" xfId="0" applyFont="1"/>
    <xf numFmtId="0" fontId="14" fillId="8" borderId="0" xfId="0" applyFont="1" applyFill="1"/>
    <xf numFmtId="0" fontId="0" fillId="0" borderId="5" xfId="0" applyBorder="1" applyAlignment="1">
      <alignment horizontal="center"/>
    </xf>
    <xf numFmtId="0" fontId="0" fillId="8" borderId="5" xfId="0" applyFill="1" applyBorder="1"/>
    <xf numFmtId="0" fontId="0" fillId="0" borderId="5" xfId="0" applyBorder="1"/>
    <xf numFmtId="0" fontId="0" fillId="8" borderId="0" xfId="0" applyFill="1" applyAlignment="1">
      <alignment horizontal="center"/>
    </xf>
    <xf numFmtId="0" fontId="14" fillId="0" borderId="0" xfId="0" applyFont="1"/>
    <xf numFmtId="0" fontId="19" fillId="8" borderId="0" xfId="0" applyFont="1" applyFill="1" applyAlignment="1">
      <alignment horizontal="left"/>
    </xf>
    <xf numFmtId="0" fontId="1" fillId="8" borderId="0" xfId="0" applyFont="1" applyFill="1"/>
    <xf numFmtId="164" fontId="14" fillId="8" borderId="46" xfId="0" applyNumberFormat="1" applyFont="1" applyFill="1" applyBorder="1"/>
    <xf numFmtId="164" fontId="0" fillId="11" borderId="38" xfId="0" applyNumberFormat="1" applyFill="1" applyBorder="1"/>
    <xf numFmtId="165" fontId="0" fillId="7" borderId="37" xfId="0" applyNumberFormat="1" applyFill="1" applyBorder="1"/>
    <xf numFmtId="165" fontId="0" fillId="7" borderId="35" xfId="0" applyNumberFormat="1" applyFill="1" applyBorder="1"/>
    <xf numFmtId="165" fontId="14" fillId="7" borderId="34" xfId="0" applyNumberFormat="1" applyFont="1" applyFill="1" applyBorder="1"/>
    <xf numFmtId="0" fontId="14" fillId="2" borderId="4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vertical="center"/>
    </xf>
    <xf numFmtId="0" fontId="15" fillId="2" borderId="48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164" fontId="14" fillId="8" borderId="47" xfId="0" applyNumberFormat="1" applyFont="1" applyFill="1" applyBorder="1"/>
    <xf numFmtId="164" fontId="14" fillId="0" borderId="47" xfId="0" applyNumberFormat="1" applyFont="1" applyBorder="1"/>
    <xf numFmtId="164" fontId="14" fillId="0" borderId="48" xfId="0" applyNumberFormat="1" applyFont="1" applyBorder="1"/>
    <xf numFmtId="0" fontId="17" fillId="9" borderId="7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  <xf numFmtId="165" fontId="0" fillId="7" borderId="38" xfId="0" applyNumberFormat="1" applyFill="1" applyBorder="1"/>
    <xf numFmtId="164" fontId="14" fillId="9" borderId="7" xfId="0" applyNumberFormat="1" applyFont="1" applyFill="1" applyBorder="1"/>
    <xf numFmtId="164" fontId="14" fillId="11" borderId="34" xfId="0" applyNumberFormat="1" applyFont="1" applyFill="1" applyBorder="1"/>
    <xf numFmtId="0" fontId="0" fillId="0" borderId="1" xfId="0" applyBorder="1" applyAlignment="1">
      <alignment horizontal="center"/>
    </xf>
    <xf numFmtId="0" fontId="0" fillId="8" borderId="38" xfId="0" applyFill="1" applyBorder="1"/>
    <xf numFmtId="0" fontId="0" fillId="8" borderId="49" xfId="0" applyFill="1" applyBorder="1"/>
    <xf numFmtId="0" fontId="0" fillId="8" borderId="23" xfId="0" applyFill="1" applyBorder="1"/>
    <xf numFmtId="0" fontId="0" fillId="0" borderId="23" xfId="0" applyBorder="1"/>
    <xf numFmtId="0" fontId="0" fillId="8" borderId="37" xfId="0" applyFill="1" applyBorder="1"/>
    <xf numFmtId="0" fontId="0" fillId="8" borderId="4" xfId="0" applyFill="1" applyBorder="1"/>
    <xf numFmtId="0" fontId="0" fillId="8" borderId="1" xfId="0" applyFill="1" applyBorder="1"/>
    <xf numFmtId="0" fontId="0" fillId="0" borderId="1" xfId="0" applyBorder="1"/>
    <xf numFmtId="0" fontId="0" fillId="8" borderId="2" xfId="0" applyFill="1" applyBorder="1"/>
    <xf numFmtId="0" fontId="0" fillId="0" borderId="2" xfId="0" applyBorder="1"/>
    <xf numFmtId="0" fontId="0" fillId="8" borderId="1" xfId="0" applyFill="1" applyBorder="1" applyAlignment="1">
      <alignment horizontal="center"/>
    </xf>
    <xf numFmtId="0" fontId="2" fillId="8" borderId="37" xfId="0" applyFont="1" applyFill="1" applyBorder="1"/>
    <xf numFmtId="0" fontId="0" fillId="8" borderId="36" xfId="0" applyFill="1" applyBorder="1"/>
    <xf numFmtId="0" fontId="0" fillId="8" borderId="11" xfId="0" applyFill="1" applyBorder="1"/>
    <xf numFmtId="0" fontId="0" fillId="8" borderId="45" xfId="0" applyFill="1" applyBorder="1"/>
    <xf numFmtId="0" fontId="0" fillId="0" borderId="37" xfId="0" applyBorder="1"/>
    <xf numFmtId="0" fontId="0" fillId="0" borderId="37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8" borderId="38" xfId="0" applyFill="1" applyBorder="1" applyAlignment="1">
      <alignment horizontal="center"/>
    </xf>
    <xf numFmtId="0" fontId="0" fillId="0" borderId="36" xfId="0" applyBorder="1"/>
    <xf numFmtId="0" fontId="0" fillId="0" borderId="54" xfId="0" applyBorder="1"/>
    <xf numFmtId="164" fontId="0" fillId="11" borderId="37" xfId="0" applyNumberFormat="1" applyFill="1" applyBorder="1"/>
    <xf numFmtId="0" fontId="0" fillId="8" borderId="37" xfId="0" applyFill="1" applyBorder="1" applyAlignment="1">
      <alignment horizontal="left"/>
    </xf>
    <xf numFmtId="0" fontId="0" fillId="8" borderId="37" xfId="0" applyFill="1" applyBorder="1" applyAlignment="1">
      <alignment wrapText="1"/>
    </xf>
    <xf numFmtId="164" fontId="0" fillId="9" borderId="43" xfId="0" applyNumberFormat="1" applyFill="1" applyBorder="1"/>
    <xf numFmtId="164" fontId="0" fillId="9" borderId="44" xfId="0" applyNumberFormat="1" applyFill="1" applyBorder="1"/>
    <xf numFmtId="164" fontId="0" fillId="9" borderId="50" xfId="0" applyNumberFormat="1" applyFill="1" applyBorder="1"/>
    <xf numFmtId="164" fontId="0" fillId="9" borderId="52" xfId="0" applyNumberFormat="1" applyFill="1" applyBorder="1"/>
    <xf numFmtId="0" fontId="0" fillId="0" borderId="37" xfId="0" applyBorder="1" applyAlignment="1">
      <alignment vertical="center" wrapText="1"/>
    </xf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0" fillId="10" borderId="3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0" fillId="8" borderId="43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164" fontId="14" fillId="8" borderId="55" xfId="0" applyNumberFormat="1" applyFont="1" applyFill="1" applyBorder="1"/>
    <xf numFmtId="0" fontId="0" fillId="0" borderId="56" xfId="0" applyBorder="1"/>
    <xf numFmtId="0" fontId="0" fillId="0" borderId="57" xfId="0" applyBorder="1"/>
    <xf numFmtId="0" fontId="2" fillId="0" borderId="57" xfId="0" applyFont="1" applyBorder="1"/>
    <xf numFmtId="0" fontId="0" fillId="0" borderId="58" xfId="0" applyBorder="1"/>
    <xf numFmtId="165" fontId="0" fillId="7" borderId="56" xfId="0" applyNumberFormat="1" applyFill="1" applyBorder="1"/>
    <xf numFmtId="165" fontId="0" fillId="7" borderId="59" xfId="0" applyNumberFormat="1" applyFill="1" applyBorder="1"/>
    <xf numFmtId="0" fontId="17" fillId="9" borderId="34" xfId="0" applyFont="1" applyFill="1" applyBorder="1" applyAlignment="1">
      <alignment horizontal="center" vertical="center" wrapText="1"/>
    </xf>
    <xf numFmtId="164" fontId="0" fillId="9" borderId="38" xfId="0" applyNumberFormat="1" applyFill="1" applyBorder="1"/>
    <xf numFmtId="164" fontId="0" fillId="9" borderId="37" xfId="0" applyNumberFormat="1" applyFill="1" applyBorder="1"/>
    <xf numFmtId="164" fontId="0" fillId="9" borderId="51" xfId="0" applyNumberFormat="1" applyFill="1" applyBorder="1"/>
    <xf numFmtId="164" fontId="0" fillId="9" borderId="35" xfId="0" applyNumberFormat="1" applyFill="1" applyBorder="1"/>
    <xf numFmtId="164" fontId="14" fillId="9" borderId="34" xfId="0" applyNumberFormat="1" applyFont="1" applyFill="1" applyBorder="1"/>
    <xf numFmtId="164" fontId="0" fillId="11" borderId="43" xfId="0" applyNumberFormat="1" applyFill="1" applyBorder="1"/>
    <xf numFmtId="164" fontId="14" fillId="11" borderId="7" xfId="0" applyNumberFormat="1" applyFont="1" applyFill="1" applyBorder="1"/>
    <xf numFmtId="0" fontId="21" fillId="8" borderId="4" xfId="0" applyFont="1" applyFill="1" applyBorder="1"/>
    <xf numFmtId="0" fontId="12" fillId="8" borderId="1" xfId="0" applyFont="1" applyFill="1" applyBorder="1"/>
    <xf numFmtId="0" fontId="21" fillId="8" borderId="1" xfId="0" applyFont="1" applyFill="1" applyBorder="1"/>
    <xf numFmtId="0" fontId="21" fillId="0" borderId="4" xfId="0" applyFont="1" applyBorder="1"/>
    <xf numFmtId="0" fontId="21" fillId="0" borderId="1" xfId="0" applyFont="1" applyBorder="1"/>
    <xf numFmtId="0" fontId="12" fillId="0" borderId="1" xfId="0" applyFont="1" applyBorder="1"/>
    <xf numFmtId="0" fontId="9" fillId="0" borderId="1" xfId="0" applyFont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2" fillId="0" borderId="0" xfId="0" applyFont="1"/>
    <xf numFmtId="0" fontId="15" fillId="8" borderId="0" xfId="0" applyFont="1" applyFill="1" applyAlignment="1">
      <alignment horizontal="left"/>
    </xf>
    <xf numFmtId="0" fontId="22" fillId="8" borderId="0" xfId="0" applyFont="1" applyFill="1"/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35" xfId="0" applyFill="1" applyBorder="1"/>
    <xf numFmtId="165" fontId="14" fillId="7" borderId="9" xfId="0" applyNumberFormat="1" applyFont="1" applyFill="1" applyBorder="1"/>
    <xf numFmtId="0" fontId="14" fillId="2" borderId="1" xfId="0" applyFont="1" applyFill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2" borderId="60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vertical="center"/>
    </xf>
    <xf numFmtId="0" fontId="15" fillId="2" borderId="6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38" xfId="0" applyFont="1" applyBorder="1" applyAlignment="1">
      <alignment horizontal="left"/>
    </xf>
    <xf numFmtId="0" fontId="1" fillId="0" borderId="38" xfId="0" applyFont="1" applyBorder="1"/>
    <xf numFmtId="0" fontId="1" fillId="0" borderId="4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7" xfId="0" applyFont="1" applyBorder="1"/>
    <xf numFmtId="0" fontId="1" fillId="0" borderId="35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14" fillId="0" borderId="34" xfId="0" applyFont="1" applyBorder="1" applyAlignment="1">
      <alignment horizontal="center"/>
    </xf>
    <xf numFmtId="164" fontId="22" fillId="8" borderId="55" xfId="0" applyNumberFormat="1" applyFont="1" applyFill="1" applyBorder="1"/>
    <xf numFmtId="164" fontId="1" fillId="8" borderId="47" xfId="0" applyNumberFormat="1" applyFont="1" applyFill="1" applyBorder="1"/>
    <xf numFmtId="164" fontId="1" fillId="0" borderId="47" xfId="0" applyNumberFormat="1" applyFont="1" applyBorder="1"/>
    <xf numFmtId="164" fontId="1" fillId="0" borderId="48" xfId="0" applyNumberFormat="1" applyFont="1" applyBorder="1"/>
    <xf numFmtId="0" fontId="0" fillId="0" borderId="0" xfId="0" applyAlignment="1">
      <alignment horizontal="left" vertical="center"/>
    </xf>
    <xf numFmtId="0" fontId="22" fillId="2" borderId="0" xfId="0" applyFont="1" applyFill="1"/>
    <xf numFmtId="0" fontId="0" fillId="2" borderId="0" xfId="0" applyFill="1"/>
    <xf numFmtId="164" fontId="0" fillId="9" borderId="39" xfId="0" applyNumberFormat="1" applyFill="1" applyBorder="1"/>
    <xf numFmtId="164" fontId="1" fillId="11" borderId="38" xfId="0" applyNumberFormat="1" applyFont="1" applyFill="1" applyBorder="1" applyAlignment="1">
      <alignment horizontal="left" vertical="center"/>
    </xf>
    <xf numFmtId="164" fontId="22" fillId="11" borderId="7" xfId="0" applyNumberFormat="1" applyFont="1" applyFill="1" applyBorder="1" applyAlignment="1">
      <alignment horizontal="left"/>
    </xf>
    <xf numFmtId="0" fontId="0" fillId="0" borderId="63" xfId="0" applyBorder="1" applyAlignment="1">
      <alignment horizontal="center"/>
    </xf>
    <xf numFmtId="0" fontId="1" fillId="0" borderId="51" xfId="0" applyFont="1" applyBorder="1" applyAlignment="1">
      <alignment horizontal="left"/>
    </xf>
    <xf numFmtId="0" fontId="1" fillId="8" borderId="38" xfId="0" applyFont="1" applyFill="1" applyBorder="1" applyAlignment="1">
      <alignment horizontal="left"/>
    </xf>
    <xf numFmtId="0" fontId="1" fillId="8" borderId="37" xfId="0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" fillId="8" borderId="37" xfId="0" applyFont="1" applyFill="1" applyBorder="1" applyAlignment="1">
      <alignment wrapText="1"/>
    </xf>
    <xf numFmtId="0" fontId="1" fillId="8" borderId="37" xfId="0" applyFont="1" applyFill="1" applyBorder="1"/>
    <xf numFmtId="0" fontId="1" fillId="0" borderId="37" xfId="0" applyFont="1" applyBorder="1" applyAlignment="1">
      <alignment vertical="center" wrapText="1"/>
    </xf>
    <xf numFmtId="0" fontId="1" fillId="0" borderId="58" xfId="0" applyFont="1" applyBorder="1"/>
    <xf numFmtId="0" fontId="7" fillId="0" borderId="1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5" fillId="10" borderId="37" xfId="0" applyFont="1" applyFill="1" applyBorder="1" applyAlignment="1">
      <alignment horizontal="left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0" fillId="12" borderId="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" fillId="8" borderId="0" xfId="0" applyFont="1" applyFill="1" applyAlignment="1">
      <alignment horizontal="left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0" fillId="12" borderId="57" xfId="0" applyFill="1" applyBorder="1" applyAlignment="1">
      <alignment horizontal="center"/>
    </xf>
    <xf numFmtId="0" fontId="22" fillId="8" borderId="0" xfId="0" applyFont="1" applyFill="1" applyAlignment="1">
      <alignment horizontal="left"/>
    </xf>
    <xf numFmtId="0" fontId="0" fillId="8" borderId="4" xfId="0" applyFill="1" applyBorder="1" applyAlignment="1">
      <alignment horizontal="center"/>
    </xf>
    <xf numFmtId="0" fontId="14" fillId="8" borderId="5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7" fontId="6" fillId="4" borderId="1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4" fillId="2" borderId="64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7" fillId="0" borderId="39" xfId="0" applyFont="1" applyBorder="1"/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5" xfId="0" applyFont="1" applyBorder="1"/>
    <xf numFmtId="0" fontId="7" fillId="0" borderId="3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2" fillId="8" borderId="73" xfId="0" applyNumberFormat="1" applyFont="1" applyFill="1" applyBorder="1"/>
    <xf numFmtId="164" fontId="1" fillId="8" borderId="16" xfId="0" applyNumberFormat="1" applyFont="1" applyFill="1" applyBorder="1"/>
    <xf numFmtId="164" fontId="1" fillId="8" borderId="16" xfId="0" applyNumberFormat="1" applyFont="1" applyFill="1" applyBorder="1" applyAlignment="1">
      <alignment horizontal="center"/>
    </xf>
    <xf numFmtId="164" fontId="1" fillId="0" borderId="16" xfId="0" applyNumberFormat="1" applyFont="1" applyBorder="1"/>
    <xf numFmtId="164" fontId="1" fillId="0" borderId="74" xfId="0" applyNumberFormat="1" applyFont="1" applyBorder="1"/>
    <xf numFmtId="0" fontId="7" fillId="12" borderId="68" xfId="0" applyFont="1" applyFill="1" applyBorder="1" applyAlignment="1">
      <alignment horizontal="center" vertical="center"/>
    </xf>
    <xf numFmtId="0" fontId="7" fillId="12" borderId="69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2" fillId="0" borderId="5" xfId="0" applyFont="1" applyBorder="1"/>
    <xf numFmtId="165" fontId="2" fillId="7" borderId="39" xfId="0" applyNumberFormat="1" applyFont="1" applyFill="1" applyBorder="1"/>
    <xf numFmtId="165" fontId="2" fillId="7" borderId="37" xfId="0" applyNumberFormat="1" applyFont="1" applyFill="1" applyBorder="1"/>
    <xf numFmtId="165" fontId="2" fillId="7" borderId="70" xfId="0" applyNumberFormat="1" applyFont="1" applyFill="1" applyBorder="1"/>
    <xf numFmtId="165" fontId="14" fillId="7" borderId="75" xfId="0" applyNumberFormat="1" applyFont="1" applyFill="1" applyBorder="1"/>
    <xf numFmtId="0" fontId="17" fillId="9" borderId="41" xfId="0" applyFont="1" applyFill="1" applyBorder="1" applyAlignment="1">
      <alignment horizontal="center" vertical="center" wrapText="1"/>
    </xf>
    <xf numFmtId="164" fontId="2" fillId="9" borderId="42" xfId="0" applyNumberFormat="1" applyFont="1" applyFill="1" applyBorder="1"/>
    <xf numFmtId="164" fontId="2" fillId="9" borderId="3" xfId="0" applyNumberFormat="1" applyFont="1" applyFill="1" applyBorder="1"/>
    <xf numFmtId="164" fontId="2" fillId="9" borderId="40" xfId="0" applyNumberFormat="1" applyFont="1" applyFill="1" applyBorder="1"/>
    <xf numFmtId="164" fontId="2" fillId="9" borderId="0" xfId="0" applyNumberFormat="1" applyFont="1" applyFill="1" applyBorder="1"/>
    <xf numFmtId="164" fontId="2" fillId="9" borderId="72" xfId="0" applyNumberFormat="1" applyFont="1" applyFill="1" applyBorder="1"/>
    <xf numFmtId="164" fontId="14" fillId="9" borderId="76" xfId="0" applyNumberFormat="1" applyFont="1" applyFill="1" applyBorder="1"/>
    <xf numFmtId="0" fontId="16" fillId="11" borderId="41" xfId="0" applyFont="1" applyFill="1" applyBorder="1" applyAlignment="1">
      <alignment horizontal="center" vertical="center" wrapText="1"/>
    </xf>
    <xf numFmtId="164" fontId="7" fillId="11" borderId="39" xfId="0" applyNumberFormat="1" applyFont="1" applyFill="1" applyBorder="1" applyAlignment="1">
      <alignment horizontal="left" vertical="center"/>
    </xf>
    <xf numFmtId="164" fontId="7" fillId="11" borderId="37" xfId="0" applyNumberFormat="1" applyFont="1" applyFill="1" applyBorder="1" applyAlignment="1">
      <alignment horizontal="left" vertical="center"/>
    </xf>
    <xf numFmtId="164" fontId="7" fillId="11" borderId="70" xfId="0" applyNumberFormat="1" applyFont="1" applyFill="1" applyBorder="1" applyAlignment="1">
      <alignment horizontal="left" vertical="center"/>
    </xf>
    <xf numFmtId="164" fontId="22" fillId="11" borderId="75" xfId="0" applyNumberFormat="1" applyFont="1" applyFill="1" applyBorder="1" applyAlignment="1">
      <alignment horizontal="left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7" fillId="12" borderId="44" xfId="0" applyFont="1" applyFill="1" applyBorder="1" applyAlignment="1">
      <alignment horizontal="center" vertical="center"/>
    </xf>
    <xf numFmtId="0" fontId="7" fillId="12" borderId="57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left" vertical="center"/>
    </xf>
    <xf numFmtId="0" fontId="1" fillId="8" borderId="37" xfId="0" applyFont="1" applyFill="1" applyBorder="1" applyAlignment="1">
      <alignment vertical="center"/>
    </xf>
    <xf numFmtId="0" fontId="7" fillId="0" borderId="7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3CB0-3C69-476B-8997-407FE5569B85}">
  <dimension ref="A1:AL192"/>
  <sheetViews>
    <sheetView zoomScaleNormal="100" workbookViewId="0">
      <selection activeCell="AL163" sqref="AL163:AL165"/>
    </sheetView>
  </sheetViews>
  <sheetFormatPr baseColWidth="10" defaultRowHeight="15" x14ac:dyDescent="0.25"/>
  <cols>
    <col min="1" max="1" width="7.5703125" customWidth="1"/>
    <col min="2" max="2" width="30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140625" customWidth="1"/>
    <col min="20" max="20" width="5.140625" customWidth="1"/>
    <col min="21" max="21" width="6.140625" customWidth="1"/>
    <col min="22" max="22" width="5.140625" customWidth="1"/>
    <col min="23" max="23" width="6.2851562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212" t="s">
        <v>97</v>
      </c>
      <c r="B5" s="212"/>
      <c r="C5" s="212"/>
      <c r="D5" s="212"/>
      <c r="U5" s="41" t="s">
        <v>0</v>
      </c>
      <c r="V5" s="42"/>
      <c r="W5" s="42"/>
      <c r="X5" s="43"/>
      <c r="Y5" s="213" t="s">
        <v>98</v>
      </c>
      <c r="Z5" s="213"/>
      <c r="AA5" s="213"/>
      <c r="AB5" s="44"/>
      <c r="AC5" s="44"/>
      <c r="AD5" s="44"/>
      <c r="AE5" s="44"/>
      <c r="AF5" s="44"/>
      <c r="AG5" s="44"/>
    </row>
    <row r="6" spans="1:38" x14ac:dyDescent="0.25">
      <c r="A6" s="212" t="s">
        <v>96</v>
      </c>
      <c r="B6" s="212"/>
      <c r="C6" s="212"/>
      <c r="D6" s="212"/>
      <c r="U6" s="41" t="s">
        <v>1</v>
      </c>
      <c r="V6" s="42"/>
      <c r="W6" s="42"/>
      <c r="X6" s="43"/>
      <c r="Y6" s="213" t="s">
        <v>99</v>
      </c>
      <c r="Z6" s="213"/>
      <c r="AA6" s="213"/>
      <c r="AB6" s="44"/>
      <c r="AC6" s="44"/>
      <c r="AD6" s="44"/>
      <c r="AE6" s="44"/>
      <c r="AF6" s="44"/>
      <c r="AG6" s="44"/>
    </row>
    <row r="7" spans="1:38" x14ac:dyDescent="0.25">
      <c r="A7" s="212" t="s">
        <v>346</v>
      </c>
      <c r="B7" s="212"/>
      <c r="C7" s="212"/>
      <c r="D7" s="212"/>
      <c r="U7" s="41" t="s">
        <v>8</v>
      </c>
      <c r="V7" s="42"/>
      <c r="W7" s="42"/>
      <c r="X7" s="43"/>
      <c r="Y7" s="213"/>
      <c r="Z7" s="213"/>
      <c r="AA7" s="213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214" t="s">
        <v>290</v>
      </c>
      <c r="B9" s="215"/>
      <c r="C9" s="216"/>
      <c r="U9" s="41" t="s">
        <v>3</v>
      </c>
      <c r="V9" s="42"/>
      <c r="W9" s="42"/>
      <c r="X9" s="43"/>
      <c r="Y9" s="213" t="s">
        <v>283</v>
      </c>
      <c r="Z9" s="213"/>
      <c r="AA9" s="213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64" t="s">
        <v>284</v>
      </c>
      <c r="C12" s="65" t="s">
        <v>10</v>
      </c>
      <c r="D12" s="66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81" t="s">
        <v>38</v>
      </c>
      <c r="AK12" s="70" t="s">
        <v>52</v>
      </c>
      <c r="AL12" s="34" t="s">
        <v>208</v>
      </c>
    </row>
    <row r="13" spans="1:38" x14ac:dyDescent="0.25">
      <c r="A13" s="71">
        <v>1</v>
      </c>
      <c r="B13" s="72" t="s">
        <v>291</v>
      </c>
      <c r="C13" s="8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217" t="s">
        <v>292</v>
      </c>
      <c r="AD13" s="218"/>
      <c r="AE13" s="218"/>
      <c r="AF13" s="218"/>
      <c r="AG13" s="218"/>
      <c r="AH13" s="218"/>
      <c r="AI13" s="59">
        <f t="shared" ref="AI13:AI76" si="0">SUM(D13:AH13)</f>
        <v>0</v>
      </c>
      <c r="AJ13" s="111">
        <v>0</v>
      </c>
      <c r="AK13" s="83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74" t="s">
        <v>285</v>
      </c>
      <c r="C14" s="91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>
        <f>1*6</f>
        <v>6</v>
      </c>
      <c r="T14" s="93"/>
      <c r="U14" s="93"/>
      <c r="V14" s="93"/>
      <c r="W14" s="93">
        <f>8*12</f>
        <v>96</v>
      </c>
      <c r="X14" s="93">
        <f>4*12</f>
        <v>48</v>
      </c>
      <c r="Y14" s="94"/>
      <c r="Z14" s="93"/>
      <c r="AA14" s="94"/>
      <c r="AB14" s="93"/>
      <c r="AC14" s="93"/>
      <c r="AD14" s="93"/>
      <c r="AE14" s="93"/>
      <c r="AF14" s="93"/>
      <c r="AG14" s="93"/>
      <c r="AH14" s="95"/>
      <c r="AI14" s="59">
        <f t="shared" si="0"/>
        <v>150</v>
      </c>
      <c r="AJ14" s="112">
        <v>0</v>
      </c>
      <c r="AK14" s="60" t="e">
        <f t="shared" si="1"/>
        <v>#DIV/0!</v>
      </c>
      <c r="AL14" s="35" t="s">
        <v>209</v>
      </c>
    </row>
    <row r="15" spans="1:38" x14ac:dyDescent="0.25">
      <c r="A15" s="73">
        <v>3</v>
      </c>
      <c r="B15" s="75" t="s">
        <v>257</v>
      </c>
      <c r="C15" s="91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>
        <f>1*6</f>
        <v>6</v>
      </c>
      <c r="V15" s="93"/>
      <c r="W15" s="93"/>
      <c r="X15" s="93"/>
      <c r="Y15" s="93"/>
      <c r="Z15" s="93"/>
      <c r="AA15" s="93"/>
      <c r="AB15" s="93"/>
      <c r="AC15" s="209" t="s">
        <v>293</v>
      </c>
      <c r="AD15" s="210"/>
      <c r="AE15" s="210"/>
      <c r="AF15" s="210"/>
      <c r="AG15" s="210"/>
      <c r="AH15" s="210"/>
      <c r="AI15" s="59">
        <f t="shared" si="0"/>
        <v>6</v>
      </c>
      <c r="AJ15" s="112">
        <v>0</v>
      </c>
      <c r="AK15" s="60" t="e">
        <f t="shared" si="1"/>
        <v>#DIV/0!</v>
      </c>
      <c r="AL15" s="35" t="s">
        <v>209</v>
      </c>
    </row>
    <row r="16" spans="1:38" x14ac:dyDescent="0.25">
      <c r="A16" s="73">
        <v>4</v>
      </c>
      <c r="B16" s="75" t="s">
        <v>257</v>
      </c>
      <c r="C16" s="91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209" t="s">
        <v>294</v>
      </c>
      <c r="AB16" s="210"/>
      <c r="AC16" s="210"/>
      <c r="AD16" s="210"/>
      <c r="AE16" s="210"/>
      <c r="AF16" s="210"/>
      <c r="AG16" s="210"/>
      <c r="AH16" s="210"/>
      <c r="AI16" s="59">
        <f t="shared" si="0"/>
        <v>0</v>
      </c>
      <c r="AJ16" s="112">
        <v>0</v>
      </c>
      <c r="AK16" s="60" t="e">
        <f t="shared" si="1"/>
        <v>#DIV/0!</v>
      </c>
      <c r="AL16" s="35" t="s">
        <v>209</v>
      </c>
    </row>
    <row r="17" spans="1:38" x14ac:dyDescent="0.25">
      <c r="A17" s="73">
        <v>5</v>
      </c>
      <c r="B17" s="75" t="s">
        <v>257</v>
      </c>
      <c r="C17" s="91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1*12</f>
        <v>12</v>
      </c>
      <c r="X17" s="93">
        <f>7*12</f>
        <v>84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59">
        <f t="shared" si="0"/>
        <v>150</v>
      </c>
      <c r="AJ17" s="112">
        <v>0</v>
      </c>
      <c r="AK17" s="60" t="e">
        <f t="shared" si="1"/>
        <v>#DIV/0!</v>
      </c>
      <c r="AL17" s="35" t="s">
        <v>209</v>
      </c>
    </row>
    <row r="18" spans="1:38" x14ac:dyDescent="0.25">
      <c r="A18" s="73">
        <v>6</v>
      </c>
      <c r="B18" s="75" t="s">
        <v>257</v>
      </c>
      <c r="C18" s="91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59">
        <f t="shared" si="0"/>
        <v>150</v>
      </c>
      <c r="AJ18" s="112">
        <v>0</v>
      </c>
      <c r="AK18" s="60" t="e">
        <f t="shared" si="1"/>
        <v>#DIV/0!</v>
      </c>
      <c r="AL18" s="35" t="s">
        <v>209</v>
      </c>
    </row>
    <row r="19" spans="1:38" x14ac:dyDescent="0.25">
      <c r="A19" s="73">
        <v>7</v>
      </c>
      <c r="B19" s="74" t="s">
        <v>295</v>
      </c>
      <c r="C19" s="91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209" t="s">
        <v>296</v>
      </c>
      <c r="AB19" s="210"/>
      <c r="AC19" s="210"/>
      <c r="AD19" s="210"/>
      <c r="AE19" s="210"/>
      <c r="AF19" s="210"/>
      <c r="AG19" s="211"/>
      <c r="AH19" s="96"/>
      <c r="AI19" s="59">
        <f t="shared" si="0"/>
        <v>0</v>
      </c>
      <c r="AJ19" s="112">
        <v>0</v>
      </c>
      <c r="AK19" s="60" t="e">
        <f t="shared" si="1"/>
        <v>#DIV/0!</v>
      </c>
      <c r="AL19" s="35" t="s">
        <v>209</v>
      </c>
    </row>
    <row r="20" spans="1:38" x14ac:dyDescent="0.25">
      <c r="A20" s="73">
        <v>8</v>
      </c>
      <c r="B20" s="74" t="s">
        <v>295</v>
      </c>
      <c r="C20" s="91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8*6</f>
        <v>48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>
        <f>1*6</f>
        <v>6</v>
      </c>
      <c r="AG20" s="93"/>
      <c r="AH20" s="95"/>
      <c r="AI20" s="59">
        <f t="shared" si="0"/>
        <v>150</v>
      </c>
      <c r="AJ20" s="112">
        <v>0</v>
      </c>
      <c r="AK20" s="60" t="e">
        <f t="shared" si="1"/>
        <v>#DIV/0!</v>
      </c>
      <c r="AL20" s="35" t="s">
        <v>209</v>
      </c>
    </row>
    <row r="21" spans="1:38" x14ac:dyDescent="0.25">
      <c r="A21" s="73">
        <v>9</v>
      </c>
      <c r="B21" s="74" t="s">
        <v>295</v>
      </c>
      <c r="C21" s="91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7*6</f>
        <v>42</v>
      </c>
      <c r="V21" s="93"/>
      <c r="W21" s="93">
        <f>4*12</f>
        <v>48</v>
      </c>
      <c r="X21" s="93"/>
      <c r="Y21" s="93"/>
      <c r="Z21" s="93"/>
      <c r="AA21" s="93"/>
      <c r="AB21" s="209" t="s">
        <v>297</v>
      </c>
      <c r="AC21" s="210"/>
      <c r="AD21" s="210"/>
      <c r="AE21" s="210"/>
      <c r="AF21" s="210"/>
      <c r="AG21" s="211"/>
      <c r="AH21" s="95"/>
      <c r="AI21" s="59">
        <f t="shared" si="0"/>
        <v>90</v>
      </c>
      <c r="AJ21" s="112">
        <v>0</v>
      </c>
      <c r="AK21" s="60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75" t="s">
        <v>295</v>
      </c>
      <c r="C22" s="91" t="s">
        <v>68</v>
      </c>
      <c r="D22" s="92">
        <f>6*4</f>
        <v>24</v>
      </c>
      <c r="E22" s="93"/>
      <c r="F22" s="93"/>
      <c r="G22" s="93">
        <f>4*4</f>
        <v>16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>
        <f>2*2</f>
        <v>4</v>
      </c>
      <c r="S22" s="97">
        <f>2*4</f>
        <v>8</v>
      </c>
      <c r="T22" s="93"/>
      <c r="U22" s="93">
        <f>3*6</f>
        <v>18</v>
      </c>
      <c r="V22" s="93"/>
      <c r="W22" s="93">
        <f>3*12</f>
        <v>36</v>
      </c>
      <c r="X22" s="93">
        <f>2*12</f>
        <v>24</v>
      </c>
      <c r="Y22" s="94"/>
      <c r="Z22" s="93"/>
      <c r="AA22" s="94"/>
      <c r="AB22" s="93"/>
      <c r="AC22" s="93"/>
      <c r="AD22" s="93"/>
      <c r="AE22" s="93"/>
      <c r="AF22" s="93"/>
      <c r="AG22" s="93">
        <f>20</f>
        <v>20</v>
      </c>
      <c r="AH22" s="95"/>
      <c r="AI22" s="59">
        <f t="shared" si="0"/>
        <v>150</v>
      </c>
      <c r="AJ22" s="112">
        <v>59</v>
      </c>
      <c r="AK22" s="60">
        <f t="shared" si="1"/>
        <v>2.4583333333333335</v>
      </c>
      <c r="AL22" s="35" t="s">
        <v>209</v>
      </c>
    </row>
    <row r="23" spans="1:38" x14ac:dyDescent="0.25">
      <c r="A23" s="73">
        <v>11</v>
      </c>
      <c r="B23" s="74" t="s">
        <v>295</v>
      </c>
      <c r="C23" s="91" t="s">
        <v>221</v>
      </c>
      <c r="D23" s="92">
        <f>4*4</f>
        <v>16</v>
      </c>
      <c r="E23" s="93"/>
      <c r="F23" s="93"/>
      <c r="G23" s="93">
        <f>4*4</f>
        <v>16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/>
      <c r="S23" s="97"/>
      <c r="T23" s="93"/>
      <c r="U23" s="93">
        <f>2*6</f>
        <v>12</v>
      </c>
      <c r="V23" s="93"/>
      <c r="W23" s="93"/>
      <c r="X23" s="93">
        <f>7*12</f>
        <v>84</v>
      </c>
      <c r="Y23" s="94"/>
      <c r="Z23" s="93"/>
      <c r="AA23" s="94"/>
      <c r="AB23" s="93"/>
      <c r="AC23" s="93"/>
      <c r="AD23" s="93"/>
      <c r="AE23" s="93"/>
      <c r="AF23" s="93"/>
      <c r="AG23" s="93">
        <f>22</f>
        <v>22</v>
      </c>
      <c r="AH23" s="95"/>
      <c r="AI23" s="59">
        <f t="shared" si="0"/>
        <v>150</v>
      </c>
      <c r="AJ23" s="112">
        <v>50</v>
      </c>
      <c r="AK23" s="60">
        <f t="shared" si="1"/>
        <v>3.125</v>
      </c>
      <c r="AL23" s="35" t="s">
        <v>209</v>
      </c>
    </row>
    <row r="24" spans="1:38" x14ac:dyDescent="0.25">
      <c r="A24" s="73">
        <v>12</v>
      </c>
      <c r="B24" s="75" t="s">
        <v>298</v>
      </c>
      <c r="C24" s="91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f>9*6</f>
        <v>54</v>
      </c>
      <c r="V24" s="93"/>
      <c r="W24" s="93">
        <f>2*12</f>
        <v>24</v>
      </c>
      <c r="X24" s="93">
        <f>6*12</f>
        <v>72</v>
      </c>
      <c r="Y24" s="94"/>
      <c r="Z24" s="93"/>
      <c r="AA24" s="94"/>
      <c r="AB24" s="93"/>
      <c r="AC24" s="93"/>
      <c r="AD24" s="93"/>
      <c r="AE24" s="93"/>
      <c r="AF24" s="93"/>
      <c r="AG24" s="93"/>
      <c r="AH24" s="95"/>
      <c r="AI24" s="59">
        <f t="shared" si="0"/>
        <v>150</v>
      </c>
      <c r="AJ24" s="112">
        <v>0</v>
      </c>
      <c r="AK24" s="60" t="e">
        <f t="shared" si="1"/>
        <v>#DIV/0!</v>
      </c>
      <c r="AL24" s="35" t="s">
        <v>209</v>
      </c>
    </row>
    <row r="25" spans="1:38" x14ac:dyDescent="0.25">
      <c r="A25" s="73">
        <v>13</v>
      </c>
      <c r="B25" s="76" t="s">
        <v>298</v>
      </c>
      <c r="C25" s="91" t="s">
        <v>70</v>
      </c>
      <c r="D25" s="92">
        <f>1*4</f>
        <v>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8*6</f>
        <v>48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2</f>
        <v>2</v>
      </c>
      <c r="AH25" s="96"/>
      <c r="AI25" s="59">
        <f t="shared" si="0"/>
        <v>150</v>
      </c>
      <c r="AJ25" s="112">
        <v>8</v>
      </c>
      <c r="AK25" s="60">
        <f t="shared" si="1"/>
        <v>2</v>
      </c>
      <c r="AL25" s="35" t="s">
        <v>209</v>
      </c>
    </row>
    <row r="26" spans="1:38" x14ac:dyDescent="0.25">
      <c r="A26" s="73">
        <v>14</v>
      </c>
      <c r="B26" s="76" t="s">
        <v>298</v>
      </c>
      <c r="C26" s="91" t="s">
        <v>71</v>
      </c>
      <c r="D26" s="92">
        <f>5*4</f>
        <v>20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f>4*6</f>
        <v>24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10</f>
        <v>10</v>
      </c>
      <c r="AH26" s="95"/>
      <c r="AI26" s="59">
        <f t="shared" si="0"/>
        <v>150</v>
      </c>
      <c r="AJ26" s="112">
        <v>17</v>
      </c>
      <c r="AK26" s="60">
        <f t="shared" si="1"/>
        <v>0.85</v>
      </c>
      <c r="AL26" s="35" t="s">
        <v>209</v>
      </c>
    </row>
    <row r="27" spans="1:38" s="37" customFormat="1" x14ac:dyDescent="0.25">
      <c r="A27" s="73">
        <v>15</v>
      </c>
      <c r="B27" s="76" t="s">
        <v>298</v>
      </c>
      <c r="C27" s="91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209" t="s">
        <v>273</v>
      </c>
      <c r="AB27" s="210"/>
      <c r="AC27" s="210"/>
      <c r="AD27" s="210"/>
      <c r="AE27" s="210"/>
      <c r="AF27" s="210"/>
      <c r="AG27" s="210"/>
      <c r="AH27" s="210"/>
      <c r="AI27" s="59">
        <f t="shared" si="0"/>
        <v>0</v>
      </c>
      <c r="AJ27" s="112">
        <v>0</v>
      </c>
      <c r="AK27" s="60" t="e">
        <f t="shared" si="1"/>
        <v>#DIV/0!</v>
      </c>
      <c r="AL27" s="35" t="s">
        <v>209</v>
      </c>
    </row>
    <row r="28" spans="1:38" x14ac:dyDescent="0.25">
      <c r="A28" s="73">
        <v>16</v>
      </c>
      <c r="B28" s="75" t="s">
        <v>299</v>
      </c>
      <c r="C28" s="91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209" t="s">
        <v>300</v>
      </c>
      <c r="AB28" s="210"/>
      <c r="AC28" s="210"/>
      <c r="AD28" s="210"/>
      <c r="AE28" s="210"/>
      <c r="AF28" s="210"/>
      <c r="AG28" s="211"/>
      <c r="AH28" s="95"/>
      <c r="AI28" s="59">
        <f t="shared" si="0"/>
        <v>0</v>
      </c>
      <c r="AJ28" s="112">
        <v>0</v>
      </c>
      <c r="AK28" s="60" t="e">
        <f t="shared" si="1"/>
        <v>#DIV/0!</v>
      </c>
      <c r="AL28" s="35" t="s">
        <v>209</v>
      </c>
    </row>
    <row r="29" spans="1:38" x14ac:dyDescent="0.25">
      <c r="A29" s="73">
        <v>17</v>
      </c>
      <c r="B29" s="75" t="s">
        <v>257</v>
      </c>
      <c r="C29" s="98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209" t="s">
        <v>296</v>
      </c>
      <c r="AD29" s="210"/>
      <c r="AE29" s="210"/>
      <c r="AF29" s="210"/>
      <c r="AG29" s="210"/>
      <c r="AH29" s="210"/>
      <c r="AI29" s="59">
        <f t="shared" si="0"/>
        <v>0</v>
      </c>
      <c r="AJ29" s="112">
        <v>0</v>
      </c>
      <c r="AK29" s="60" t="e">
        <f t="shared" si="1"/>
        <v>#DIV/0!</v>
      </c>
      <c r="AL29" s="35" t="s">
        <v>209</v>
      </c>
    </row>
    <row r="30" spans="1:38" x14ac:dyDescent="0.25">
      <c r="A30" s="73">
        <v>18</v>
      </c>
      <c r="B30" s="74" t="s">
        <v>295</v>
      </c>
      <c r="C30" s="91" t="s">
        <v>75</v>
      </c>
      <c r="D30" s="92"/>
      <c r="E30" s="93"/>
      <c r="F30" s="93"/>
      <c r="G30" s="93">
        <f>1*4</f>
        <v>4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93"/>
      <c r="AA30" s="94"/>
      <c r="AB30" s="209" t="s">
        <v>301</v>
      </c>
      <c r="AC30" s="210"/>
      <c r="AD30" s="210"/>
      <c r="AE30" s="210"/>
      <c r="AF30" s="211"/>
      <c r="AG30" s="93">
        <f>2</f>
        <v>2</v>
      </c>
      <c r="AH30" s="95"/>
      <c r="AI30" s="59">
        <f t="shared" si="0"/>
        <v>6</v>
      </c>
      <c r="AJ30" s="112">
        <v>0</v>
      </c>
      <c r="AK30" s="60" t="e">
        <f t="shared" si="1"/>
        <v>#DIV/0!</v>
      </c>
      <c r="AL30" s="35" t="s">
        <v>209</v>
      </c>
    </row>
    <row r="31" spans="1:38" x14ac:dyDescent="0.25">
      <c r="A31" s="73">
        <v>19</v>
      </c>
      <c r="B31" s="74" t="s">
        <v>295</v>
      </c>
      <c r="C31" s="91" t="s">
        <v>76</v>
      </c>
      <c r="D31" s="92">
        <f>2*4</f>
        <v>8</v>
      </c>
      <c r="E31" s="93"/>
      <c r="F31" s="93"/>
      <c r="G31" s="93">
        <f>4*4</f>
        <v>16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1*2</f>
        <v>2</v>
      </c>
      <c r="S31" s="93">
        <f>1*4</f>
        <v>4</v>
      </c>
      <c r="T31" s="93"/>
      <c r="U31" s="93">
        <f>6*6</f>
        <v>36</v>
      </c>
      <c r="V31" s="93"/>
      <c r="W31" s="93"/>
      <c r="X31" s="93">
        <f>6*12</f>
        <v>72</v>
      </c>
      <c r="Y31" s="94"/>
      <c r="Z31" s="93"/>
      <c r="AA31" s="94"/>
      <c r="AB31" s="93"/>
      <c r="AC31" s="93"/>
      <c r="AD31" s="93"/>
      <c r="AE31" s="93"/>
      <c r="AF31" s="93"/>
      <c r="AG31" s="93">
        <f>12</f>
        <v>12</v>
      </c>
      <c r="AH31" s="96"/>
      <c r="AI31" s="59">
        <f t="shared" si="0"/>
        <v>150</v>
      </c>
      <c r="AJ31" s="112">
        <v>28</v>
      </c>
      <c r="AK31" s="60">
        <f t="shared" si="1"/>
        <v>3.5</v>
      </c>
      <c r="AL31" s="35" t="s">
        <v>209</v>
      </c>
    </row>
    <row r="32" spans="1:38" x14ac:dyDescent="0.25">
      <c r="A32" s="73">
        <v>20</v>
      </c>
      <c r="B32" s="74" t="s">
        <v>295</v>
      </c>
      <c r="C32" s="91" t="s">
        <v>77</v>
      </c>
      <c r="D32" s="92">
        <f>5*4</f>
        <v>20</v>
      </c>
      <c r="E32" s="93"/>
      <c r="F32" s="93"/>
      <c r="G32" s="93">
        <f>6*4</f>
        <v>24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6*6</f>
        <v>36</v>
      </c>
      <c r="V32" s="93"/>
      <c r="W32" s="93">
        <f>2*12</f>
        <v>24</v>
      </c>
      <c r="X32" s="93">
        <f>2*12</f>
        <v>24</v>
      </c>
      <c r="Y32" s="94"/>
      <c r="Z32" s="93"/>
      <c r="AA32" s="94"/>
      <c r="AB32" s="93"/>
      <c r="AC32" s="94"/>
      <c r="AD32" s="94"/>
      <c r="AE32" s="94"/>
      <c r="AF32" s="94"/>
      <c r="AG32" s="94">
        <f>22</f>
        <v>22</v>
      </c>
      <c r="AH32" s="96"/>
      <c r="AI32" s="59">
        <f t="shared" si="0"/>
        <v>150</v>
      </c>
      <c r="AJ32" s="112">
        <v>30</v>
      </c>
      <c r="AK32" s="60">
        <f t="shared" si="1"/>
        <v>1.5</v>
      </c>
      <c r="AL32" s="35" t="s">
        <v>209</v>
      </c>
    </row>
    <row r="33" spans="1:38" x14ac:dyDescent="0.25">
      <c r="A33" s="73">
        <v>21</v>
      </c>
      <c r="B33" s="75" t="s">
        <v>257</v>
      </c>
      <c r="C33" s="91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8*6</f>
        <v>48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>
        <f>1*6</f>
        <v>6</v>
      </c>
      <c r="AG33" s="94"/>
      <c r="AH33" s="96"/>
      <c r="AI33" s="59">
        <f t="shared" si="0"/>
        <v>150</v>
      </c>
      <c r="AJ33" s="112">
        <v>0</v>
      </c>
      <c r="AK33" s="60" t="e">
        <f t="shared" si="1"/>
        <v>#DIV/0!</v>
      </c>
      <c r="AL33" s="35" t="s">
        <v>209</v>
      </c>
    </row>
    <row r="34" spans="1:38" x14ac:dyDescent="0.25">
      <c r="A34" s="73">
        <v>22</v>
      </c>
      <c r="B34" s="75" t="s">
        <v>257</v>
      </c>
      <c r="C34" s="91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59">
        <f t="shared" si="0"/>
        <v>150</v>
      </c>
      <c r="AJ34" s="112">
        <v>18</v>
      </c>
      <c r="AK34" s="60">
        <f t="shared" si="1"/>
        <v>1.125</v>
      </c>
      <c r="AL34" s="35" t="s">
        <v>209</v>
      </c>
    </row>
    <row r="35" spans="1:38" x14ac:dyDescent="0.25">
      <c r="A35" s="73">
        <v>23</v>
      </c>
      <c r="B35" s="75" t="s">
        <v>299</v>
      </c>
      <c r="C35" s="91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3*6</f>
        <v>18</v>
      </c>
      <c r="T35" s="93"/>
      <c r="U35" s="93">
        <f>4*6</f>
        <v>24</v>
      </c>
      <c r="V35" s="93"/>
      <c r="W35" s="93"/>
      <c r="X35" s="93">
        <f>9*12</f>
        <v>108</v>
      </c>
      <c r="Y35" s="94"/>
      <c r="Z35" s="93"/>
      <c r="AA35" s="94"/>
      <c r="AB35" s="93"/>
      <c r="AC35" s="93"/>
      <c r="AD35" s="93"/>
      <c r="AE35" s="93"/>
      <c r="AF35" s="93"/>
      <c r="AG35" s="93"/>
      <c r="AH35" s="95"/>
      <c r="AI35" s="59">
        <f t="shared" si="0"/>
        <v>150</v>
      </c>
      <c r="AJ35" s="112">
        <v>2</v>
      </c>
      <c r="AK35" s="60" t="e">
        <f t="shared" si="1"/>
        <v>#DIV/0!</v>
      </c>
      <c r="AL35" s="35" t="s">
        <v>209</v>
      </c>
    </row>
    <row r="36" spans="1:38" x14ac:dyDescent="0.25">
      <c r="A36" s="73">
        <v>24</v>
      </c>
      <c r="B36" s="75" t="s">
        <v>299</v>
      </c>
      <c r="C36" s="91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>
        <f>1*6</f>
        <v>6</v>
      </c>
      <c r="V36" s="93"/>
      <c r="W36" s="93"/>
      <c r="X36" s="93"/>
      <c r="Y36" s="94"/>
      <c r="Z36" s="93"/>
      <c r="AA36" s="94"/>
      <c r="AB36" s="209" t="s">
        <v>293</v>
      </c>
      <c r="AC36" s="210"/>
      <c r="AD36" s="210"/>
      <c r="AE36" s="210"/>
      <c r="AF36" s="210"/>
      <c r="AG36" s="211"/>
      <c r="AH36" s="95"/>
      <c r="AI36" s="59">
        <f t="shared" si="0"/>
        <v>6</v>
      </c>
      <c r="AJ36" s="112">
        <v>0</v>
      </c>
      <c r="AK36" s="60" t="e">
        <f t="shared" si="1"/>
        <v>#DIV/0!</v>
      </c>
      <c r="AL36" s="35" t="s">
        <v>209</v>
      </c>
    </row>
    <row r="37" spans="1:38" x14ac:dyDescent="0.25">
      <c r="A37" s="73">
        <v>25</v>
      </c>
      <c r="B37" s="75" t="s">
        <v>302</v>
      </c>
      <c r="C37" s="91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59">
        <f t="shared" si="0"/>
        <v>150</v>
      </c>
      <c r="AJ37" s="112">
        <v>0</v>
      </c>
      <c r="AK37" s="60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75" t="s">
        <v>302</v>
      </c>
      <c r="C38" s="91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59">
        <f t="shared" si="0"/>
        <v>150</v>
      </c>
      <c r="AJ38" s="112">
        <v>60</v>
      </c>
      <c r="AK38" s="60">
        <f t="shared" si="1"/>
        <v>3</v>
      </c>
      <c r="AL38" s="35" t="s">
        <v>209</v>
      </c>
    </row>
    <row r="39" spans="1:38" ht="16.5" customHeight="1" x14ac:dyDescent="0.25">
      <c r="A39" s="73">
        <v>27</v>
      </c>
      <c r="B39" s="75" t="s">
        <v>302</v>
      </c>
      <c r="C39" s="91" t="s">
        <v>84</v>
      </c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10*12</f>
        <v>120</v>
      </c>
      <c r="Y39" s="94"/>
      <c r="Z39" s="93"/>
      <c r="AA39" s="94"/>
      <c r="AB39" s="93"/>
      <c r="AC39" s="93"/>
      <c r="AD39" s="93"/>
      <c r="AE39" s="93"/>
      <c r="AF39" s="93">
        <f>1*6</f>
        <v>6</v>
      </c>
      <c r="AG39" s="93"/>
      <c r="AH39" s="95"/>
      <c r="AI39" s="59">
        <f t="shared" si="0"/>
        <v>150</v>
      </c>
      <c r="AJ39" s="112">
        <v>0</v>
      </c>
      <c r="AK39" s="60" t="e">
        <f t="shared" si="1"/>
        <v>#DIV/0!</v>
      </c>
      <c r="AL39" s="35" t="s">
        <v>209</v>
      </c>
    </row>
    <row r="40" spans="1:38" x14ac:dyDescent="0.25">
      <c r="A40" s="73">
        <v>28</v>
      </c>
      <c r="B40" s="75" t="s">
        <v>303</v>
      </c>
      <c r="C40" s="91" t="s">
        <v>182</v>
      </c>
      <c r="D40" s="92">
        <f>8*4</f>
        <v>32</v>
      </c>
      <c r="E40" s="93"/>
      <c r="F40" s="93"/>
      <c r="G40" s="93"/>
      <c r="H40" s="93"/>
      <c r="I40" s="93"/>
      <c r="J40" s="93"/>
      <c r="K40" s="93"/>
      <c r="L40" s="93">
        <f>3*4</f>
        <v>12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7*12</f>
        <v>84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22</f>
        <v>22</v>
      </c>
      <c r="AH40" s="96"/>
      <c r="AI40" s="59">
        <f t="shared" si="0"/>
        <v>150</v>
      </c>
      <c r="AJ40" s="112">
        <v>66</v>
      </c>
      <c r="AK40" s="60">
        <f t="shared" si="1"/>
        <v>2.0625</v>
      </c>
      <c r="AL40" s="35" t="s">
        <v>209</v>
      </c>
    </row>
    <row r="41" spans="1:38" x14ac:dyDescent="0.25">
      <c r="A41" s="73">
        <v>29</v>
      </c>
      <c r="B41" s="75" t="s">
        <v>302</v>
      </c>
      <c r="C41" s="91" t="s">
        <v>223</v>
      </c>
      <c r="D41" s="92">
        <f>4*4</f>
        <v>16</v>
      </c>
      <c r="E41" s="93"/>
      <c r="F41" s="93"/>
      <c r="G41" s="93">
        <f>2*4</f>
        <v>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>
        <f>3*6</f>
        <v>18</v>
      </c>
      <c r="S41" s="93"/>
      <c r="T41" s="93"/>
      <c r="U41" s="93"/>
      <c r="V41" s="93"/>
      <c r="W41" s="93">
        <f>3*12</f>
        <v>36</v>
      </c>
      <c r="X41" s="93">
        <f>5*12</f>
        <v>60</v>
      </c>
      <c r="Y41" s="94"/>
      <c r="Z41" s="93"/>
      <c r="AA41" s="94"/>
      <c r="AB41" s="93"/>
      <c r="AC41" s="93"/>
      <c r="AD41" s="93"/>
      <c r="AE41" s="93"/>
      <c r="AF41" s="93"/>
      <c r="AG41" s="93">
        <f>12</f>
        <v>12</v>
      </c>
      <c r="AH41" s="95"/>
      <c r="AI41" s="59">
        <f t="shared" si="0"/>
        <v>150</v>
      </c>
      <c r="AJ41" s="112">
        <v>94</v>
      </c>
      <c r="AK41" s="60">
        <f t="shared" si="1"/>
        <v>5.875</v>
      </c>
      <c r="AL41" s="35" t="s">
        <v>209</v>
      </c>
    </row>
    <row r="42" spans="1:38" x14ac:dyDescent="0.25">
      <c r="A42" s="73">
        <v>30</v>
      </c>
      <c r="B42" s="75" t="s">
        <v>304</v>
      </c>
      <c r="C42" s="91" t="s">
        <v>85</v>
      </c>
      <c r="D42" s="92">
        <f>5*4</f>
        <v>20</v>
      </c>
      <c r="E42" s="93"/>
      <c r="F42" s="93"/>
      <c r="G42" s="93"/>
      <c r="H42" s="93"/>
      <c r="I42" s="93"/>
      <c r="J42" s="93"/>
      <c r="K42" s="93"/>
      <c r="L42" s="93">
        <f>4*4</f>
        <v>16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7*12</f>
        <v>84</v>
      </c>
      <c r="Y42" s="94"/>
      <c r="Z42" s="93"/>
      <c r="AA42" s="94"/>
      <c r="AB42" s="93"/>
      <c r="AC42" s="93"/>
      <c r="AD42" s="93"/>
      <c r="AE42" s="93">
        <f>2*6</f>
        <v>12</v>
      </c>
      <c r="AF42" s="93"/>
      <c r="AG42" s="93">
        <f>18</f>
        <v>18</v>
      </c>
      <c r="AH42" s="95"/>
      <c r="AI42" s="59">
        <f t="shared" si="0"/>
        <v>150</v>
      </c>
      <c r="AJ42" s="112">
        <v>55</v>
      </c>
      <c r="AK42" s="60">
        <f t="shared" si="1"/>
        <v>2.75</v>
      </c>
      <c r="AL42" s="35" t="s">
        <v>209</v>
      </c>
    </row>
    <row r="43" spans="1:38" x14ac:dyDescent="0.25">
      <c r="A43" s="73">
        <v>31</v>
      </c>
      <c r="B43" s="75" t="s">
        <v>305</v>
      </c>
      <c r="C43" s="91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209" t="s">
        <v>231</v>
      </c>
      <c r="AD43" s="210"/>
      <c r="AE43" s="210"/>
      <c r="AF43" s="210"/>
      <c r="AG43" s="210"/>
      <c r="AH43" s="210"/>
      <c r="AI43" s="59">
        <f t="shared" si="0"/>
        <v>0</v>
      </c>
      <c r="AJ43" s="112">
        <v>0</v>
      </c>
      <c r="AK43" s="60" t="e">
        <f t="shared" si="1"/>
        <v>#DIV/0!</v>
      </c>
      <c r="AL43" s="35" t="s">
        <v>209</v>
      </c>
    </row>
    <row r="44" spans="1:38" x14ac:dyDescent="0.25">
      <c r="A44" s="73">
        <v>32</v>
      </c>
      <c r="B44" s="74" t="s">
        <v>306</v>
      </c>
      <c r="C44" s="91" t="s">
        <v>87</v>
      </c>
      <c r="D44" s="92">
        <f>4*4</f>
        <v>16</v>
      </c>
      <c r="E44" s="93"/>
      <c r="F44" s="93"/>
      <c r="G44" s="93"/>
      <c r="H44" s="93"/>
      <c r="I44" s="93"/>
      <c r="J44" s="93"/>
      <c r="K44" s="93"/>
      <c r="L44" s="93">
        <f>1*4</f>
        <v>4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3*12</f>
        <v>36</v>
      </c>
      <c r="Y44" s="94"/>
      <c r="Z44" s="93"/>
      <c r="AA44" s="209" t="s">
        <v>307</v>
      </c>
      <c r="AB44" s="210"/>
      <c r="AC44" s="210"/>
      <c r="AD44" s="210"/>
      <c r="AE44" s="210"/>
      <c r="AF44" s="211"/>
      <c r="AG44" s="93"/>
      <c r="AH44" s="95"/>
      <c r="AI44" s="59">
        <f t="shared" si="0"/>
        <v>56</v>
      </c>
      <c r="AJ44" s="112">
        <v>2</v>
      </c>
      <c r="AK44" s="60">
        <f t="shared" si="1"/>
        <v>0.125</v>
      </c>
      <c r="AL44" s="35" t="s">
        <v>209</v>
      </c>
    </row>
    <row r="45" spans="1:38" x14ac:dyDescent="0.25">
      <c r="A45" s="73">
        <v>33</v>
      </c>
      <c r="B45" s="75" t="s">
        <v>308</v>
      </c>
      <c r="C45" s="91" t="s">
        <v>258</v>
      </c>
      <c r="D45" s="92">
        <f>6*4</f>
        <v>24</v>
      </c>
      <c r="E45" s="93"/>
      <c r="F45" s="93"/>
      <c r="G45" s="93">
        <f>3*4</f>
        <v>12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6*12</f>
        <v>72</v>
      </c>
      <c r="Y45" s="94"/>
      <c r="Z45" s="94"/>
      <c r="AA45" s="94"/>
      <c r="AB45" s="94"/>
      <c r="AC45" s="94"/>
      <c r="AD45" s="94"/>
      <c r="AE45" s="94">
        <f>2*6</f>
        <v>12</v>
      </c>
      <c r="AF45" s="94"/>
      <c r="AG45" s="94">
        <f>22</f>
        <v>22</v>
      </c>
      <c r="AH45" s="96"/>
      <c r="AI45" s="59">
        <f t="shared" si="0"/>
        <v>150</v>
      </c>
      <c r="AJ45" s="112">
        <v>97</v>
      </c>
      <c r="AK45" s="60">
        <f t="shared" si="1"/>
        <v>4.041666666666667</v>
      </c>
      <c r="AL45" s="35" t="s">
        <v>209</v>
      </c>
    </row>
    <row r="46" spans="1:38" x14ac:dyDescent="0.25">
      <c r="A46" s="73">
        <v>34</v>
      </c>
      <c r="B46" s="75" t="s">
        <v>309</v>
      </c>
      <c r="C46" s="91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12*6</f>
        <v>72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>
        <f>1*6</f>
        <v>6</v>
      </c>
      <c r="AI46" s="59">
        <f t="shared" si="0"/>
        <v>150</v>
      </c>
      <c r="AJ46" s="112">
        <v>79</v>
      </c>
      <c r="AK46" s="60">
        <f t="shared" si="1"/>
        <v>1.6458333333333333</v>
      </c>
      <c r="AL46" s="35" t="s">
        <v>209</v>
      </c>
    </row>
    <row r="47" spans="1:38" x14ac:dyDescent="0.25">
      <c r="A47" s="73">
        <v>35</v>
      </c>
      <c r="B47" s="75" t="s">
        <v>285</v>
      </c>
      <c r="C47" s="91" t="s">
        <v>89</v>
      </c>
      <c r="D47" s="92">
        <f>2*4</f>
        <v>8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>
        <f>7*6</f>
        <v>42</v>
      </c>
      <c r="T47" s="93"/>
      <c r="U47" s="93"/>
      <c r="V47" s="93"/>
      <c r="W47" s="93">
        <f>8*12</f>
        <v>96</v>
      </c>
      <c r="X47" s="93"/>
      <c r="Y47" s="94"/>
      <c r="Z47" s="93"/>
      <c r="AA47" s="94"/>
      <c r="AB47" s="93"/>
      <c r="AC47" s="93"/>
      <c r="AD47" s="93"/>
      <c r="AE47" s="93"/>
      <c r="AF47" s="93"/>
      <c r="AG47" s="93">
        <f>4</f>
        <v>4</v>
      </c>
      <c r="AH47" s="95"/>
      <c r="AI47" s="59">
        <f t="shared" si="0"/>
        <v>150</v>
      </c>
      <c r="AJ47" s="112">
        <v>52</v>
      </c>
      <c r="AK47" s="60">
        <f t="shared" si="1"/>
        <v>6.5</v>
      </c>
      <c r="AL47" s="35" t="s">
        <v>209</v>
      </c>
    </row>
    <row r="48" spans="1:38" x14ac:dyDescent="0.25">
      <c r="A48" s="73">
        <v>36</v>
      </c>
      <c r="B48" s="75" t="s">
        <v>285</v>
      </c>
      <c r="C48" s="91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1*6</f>
        <v>6</v>
      </c>
      <c r="T48" s="93"/>
      <c r="U48" s="93"/>
      <c r="V48" s="93"/>
      <c r="W48" s="93"/>
      <c r="X48" s="93"/>
      <c r="Y48" s="94"/>
      <c r="Z48" s="93"/>
      <c r="AA48" s="94"/>
      <c r="AB48" s="209" t="s">
        <v>286</v>
      </c>
      <c r="AC48" s="210"/>
      <c r="AD48" s="210"/>
      <c r="AE48" s="210"/>
      <c r="AF48" s="210"/>
      <c r="AG48" s="210"/>
      <c r="AH48" s="210"/>
      <c r="AI48" s="59">
        <f t="shared" si="0"/>
        <v>6</v>
      </c>
      <c r="AJ48" s="112"/>
      <c r="AK48" s="60" t="e">
        <f t="shared" si="1"/>
        <v>#DIV/0!</v>
      </c>
      <c r="AL48" s="35" t="s">
        <v>209</v>
      </c>
    </row>
    <row r="49" spans="1:38" x14ac:dyDescent="0.25">
      <c r="A49" s="73">
        <v>37</v>
      </c>
      <c r="B49" s="74" t="s">
        <v>310</v>
      </c>
      <c r="C49" s="91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8*6</f>
        <v>48</v>
      </c>
      <c r="S49" s="93"/>
      <c r="T49" s="93"/>
      <c r="U49" s="93"/>
      <c r="V49" s="93"/>
      <c r="W49" s="93"/>
      <c r="X49" s="93">
        <f>6*12</f>
        <v>72</v>
      </c>
      <c r="Y49" s="94"/>
      <c r="Z49" s="93"/>
      <c r="AA49" s="94"/>
      <c r="AB49" s="209" t="s">
        <v>311</v>
      </c>
      <c r="AC49" s="210"/>
      <c r="AD49" s="210"/>
      <c r="AE49" s="210"/>
      <c r="AF49" s="210"/>
      <c r="AG49" s="211"/>
      <c r="AH49" s="96"/>
      <c r="AI49" s="59">
        <f t="shared" si="0"/>
        <v>120</v>
      </c>
      <c r="AJ49" s="112">
        <v>106</v>
      </c>
      <c r="AK49" s="60" t="e">
        <f t="shared" si="1"/>
        <v>#DIV/0!</v>
      </c>
      <c r="AL49" s="35" t="s">
        <v>209</v>
      </c>
    </row>
    <row r="50" spans="1:38" x14ac:dyDescent="0.25">
      <c r="A50" s="73">
        <v>38</v>
      </c>
      <c r="B50" s="74" t="s">
        <v>310</v>
      </c>
      <c r="C50" s="91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59">
        <f t="shared" si="0"/>
        <v>150</v>
      </c>
      <c r="AJ50" s="112">
        <v>121</v>
      </c>
      <c r="AK50" s="60" t="e">
        <f t="shared" si="1"/>
        <v>#DIV/0!</v>
      </c>
      <c r="AL50" s="35" t="s">
        <v>209</v>
      </c>
    </row>
    <row r="51" spans="1:38" x14ac:dyDescent="0.25">
      <c r="A51" s="73">
        <v>39</v>
      </c>
      <c r="B51" s="75" t="s">
        <v>312</v>
      </c>
      <c r="C51" s="91" t="s">
        <v>91</v>
      </c>
      <c r="D51" s="92">
        <f>12*4</f>
        <v>48</v>
      </c>
      <c r="E51" s="93"/>
      <c r="F51" s="93"/>
      <c r="G51" s="93">
        <f>5*4</f>
        <v>20</v>
      </c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>
        <f>6*6</f>
        <v>36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46</f>
        <v>46</v>
      </c>
      <c r="AH51" s="95"/>
      <c r="AI51" s="59">
        <f t="shared" si="0"/>
        <v>150</v>
      </c>
      <c r="AJ51" s="112">
        <v>188</v>
      </c>
      <c r="AK51" s="60">
        <f t="shared" si="1"/>
        <v>3.9166666666666665</v>
      </c>
      <c r="AL51" s="35" t="s">
        <v>209</v>
      </c>
    </row>
    <row r="52" spans="1:38" x14ac:dyDescent="0.25">
      <c r="A52" s="73">
        <v>40</v>
      </c>
      <c r="B52" s="75" t="s">
        <v>313</v>
      </c>
      <c r="C52" s="91" t="s">
        <v>92</v>
      </c>
      <c r="D52" s="92">
        <f>9*4</f>
        <v>36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11*6</f>
        <v>66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/>
      <c r="AG52" s="94">
        <f>24</f>
        <v>24</v>
      </c>
      <c r="AH52" s="96"/>
      <c r="AI52" s="59">
        <f t="shared" si="0"/>
        <v>150</v>
      </c>
      <c r="AJ52" s="112">
        <v>155</v>
      </c>
      <c r="AK52" s="60">
        <f t="shared" si="1"/>
        <v>4.3055555555555554</v>
      </c>
      <c r="AL52" s="35" t="s">
        <v>209</v>
      </c>
    </row>
    <row r="53" spans="1:38" x14ac:dyDescent="0.25">
      <c r="A53" s="73">
        <v>41</v>
      </c>
      <c r="B53" s="75" t="s">
        <v>314</v>
      </c>
      <c r="C53" s="91" t="s">
        <v>93</v>
      </c>
      <c r="D53" s="92">
        <f>8*4</f>
        <v>32</v>
      </c>
      <c r="E53" s="93"/>
      <c r="F53" s="93"/>
      <c r="G53" s="93"/>
      <c r="H53" s="93"/>
      <c r="I53" s="93"/>
      <c r="J53" s="93"/>
      <c r="K53" s="93"/>
      <c r="L53" s="93">
        <f>12*4</f>
        <v>48</v>
      </c>
      <c r="M53" s="93"/>
      <c r="N53" s="93"/>
      <c r="O53" s="93"/>
      <c r="P53" s="93"/>
      <c r="Q53" s="93"/>
      <c r="R53" s="93"/>
      <c r="S53" s="93"/>
      <c r="T53" s="93">
        <f>4*6</f>
        <v>24</v>
      </c>
      <c r="U53" s="93"/>
      <c r="V53" s="93"/>
      <c r="W53" s="93"/>
      <c r="X53" s="93"/>
      <c r="Y53" s="94"/>
      <c r="Z53" s="93"/>
      <c r="AA53" s="93"/>
      <c r="AB53" s="93"/>
      <c r="AC53" s="93"/>
      <c r="AD53" s="93"/>
      <c r="AE53" s="93"/>
      <c r="AF53" s="93"/>
      <c r="AG53" s="93">
        <f>40</f>
        <v>40</v>
      </c>
      <c r="AH53" s="95">
        <f>1*6</f>
        <v>6</v>
      </c>
      <c r="AI53" s="59">
        <f t="shared" si="0"/>
        <v>150</v>
      </c>
      <c r="AJ53" s="112">
        <v>211</v>
      </c>
      <c r="AK53" s="60">
        <f t="shared" si="1"/>
        <v>6.59375</v>
      </c>
      <c r="AL53" s="35" t="s">
        <v>209</v>
      </c>
    </row>
    <row r="54" spans="1:38" x14ac:dyDescent="0.25">
      <c r="A54" s="73">
        <v>42</v>
      </c>
      <c r="B54" s="74" t="s">
        <v>295</v>
      </c>
      <c r="C54" s="91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59">
        <f t="shared" si="0"/>
        <v>150</v>
      </c>
      <c r="AJ54" s="112">
        <v>39</v>
      </c>
      <c r="AK54" s="60">
        <f t="shared" si="1"/>
        <v>1.95</v>
      </c>
      <c r="AL54" s="35" t="s">
        <v>209</v>
      </c>
    </row>
    <row r="55" spans="1:38" x14ac:dyDescent="0.25">
      <c r="A55" s="73">
        <v>43</v>
      </c>
      <c r="B55" s="74" t="s">
        <v>295</v>
      </c>
      <c r="C55" s="91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59">
        <f t="shared" si="0"/>
        <v>150</v>
      </c>
      <c r="AJ55" s="112">
        <v>0</v>
      </c>
      <c r="AK55" s="60" t="e">
        <f t="shared" si="1"/>
        <v>#DIV/0!</v>
      </c>
      <c r="AL55" s="35" t="s">
        <v>209</v>
      </c>
    </row>
    <row r="56" spans="1:38" x14ac:dyDescent="0.25">
      <c r="A56" s="73">
        <v>44</v>
      </c>
      <c r="B56" s="75" t="s">
        <v>285</v>
      </c>
      <c r="C56" s="91" t="s">
        <v>147</v>
      </c>
      <c r="D56" s="92">
        <f>2*4</f>
        <v>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>
        <f>7*6</f>
        <v>42</v>
      </c>
      <c r="T56" s="93"/>
      <c r="U56" s="93"/>
      <c r="V56" s="93"/>
      <c r="W56" s="93">
        <f>8*12</f>
        <v>96</v>
      </c>
      <c r="X56" s="93"/>
      <c r="Y56" s="94"/>
      <c r="Z56" s="93"/>
      <c r="AA56" s="94"/>
      <c r="AB56" s="93"/>
      <c r="AC56" s="93"/>
      <c r="AD56" s="93"/>
      <c r="AE56" s="93"/>
      <c r="AF56" s="93"/>
      <c r="AG56" s="93">
        <f>4</f>
        <v>4</v>
      </c>
      <c r="AH56" s="95"/>
      <c r="AI56" s="59">
        <f t="shared" si="0"/>
        <v>150</v>
      </c>
      <c r="AJ56" s="112">
        <v>54</v>
      </c>
      <c r="AK56" s="60">
        <f t="shared" si="1"/>
        <v>6.75</v>
      </c>
      <c r="AL56" s="35" t="s">
        <v>209</v>
      </c>
    </row>
    <row r="57" spans="1:38" x14ac:dyDescent="0.25">
      <c r="A57" s="73">
        <v>45</v>
      </c>
      <c r="B57" s="75" t="s">
        <v>315</v>
      </c>
      <c r="C57" s="91" t="s">
        <v>94</v>
      </c>
      <c r="D57" s="92"/>
      <c r="E57" s="93"/>
      <c r="F57" s="93"/>
      <c r="G57" s="93">
        <f>2*4</f>
        <v>8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>
        <f>4</f>
        <v>4</v>
      </c>
      <c r="AH57" s="95"/>
      <c r="AI57" s="59">
        <f t="shared" si="0"/>
        <v>150</v>
      </c>
      <c r="AJ57" s="112">
        <v>185</v>
      </c>
      <c r="AK57" s="60" t="e">
        <f t="shared" si="1"/>
        <v>#DIV/0!</v>
      </c>
      <c r="AL57" s="35" t="s">
        <v>209</v>
      </c>
    </row>
    <row r="58" spans="1:38" x14ac:dyDescent="0.25">
      <c r="A58" s="73">
        <v>46</v>
      </c>
      <c r="B58" s="75" t="s">
        <v>315</v>
      </c>
      <c r="C58" s="91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2*12</f>
        <v>24</v>
      </c>
      <c r="X58" s="93">
        <f>6*12</f>
        <v>72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59">
        <f t="shared" si="0"/>
        <v>150</v>
      </c>
      <c r="AJ58" s="112">
        <v>123</v>
      </c>
      <c r="AK58" s="60" t="e">
        <f t="shared" si="1"/>
        <v>#DIV/0!</v>
      </c>
      <c r="AL58" s="35" t="s">
        <v>209</v>
      </c>
    </row>
    <row r="59" spans="1:38" x14ac:dyDescent="0.25">
      <c r="A59" s="73">
        <v>47</v>
      </c>
      <c r="B59" s="75" t="s">
        <v>315</v>
      </c>
      <c r="C59" s="91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5*6</f>
        <v>30</v>
      </c>
      <c r="V59" s="93"/>
      <c r="W59" s="93">
        <f>1*12</f>
        <v>12</v>
      </c>
      <c r="X59" s="93">
        <f>3*12</f>
        <v>36</v>
      </c>
      <c r="Y59" s="94"/>
      <c r="Z59" s="93"/>
      <c r="AA59" s="94"/>
      <c r="AB59" s="209" t="s">
        <v>316</v>
      </c>
      <c r="AC59" s="210"/>
      <c r="AD59" s="210"/>
      <c r="AE59" s="210"/>
      <c r="AF59" s="210"/>
      <c r="AG59" s="211"/>
      <c r="AH59" s="95"/>
      <c r="AI59" s="59">
        <f t="shared" si="0"/>
        <v>78</v>
      </c>
      <c r="AJ59" s="112">
        <v>59</v>
      </c>
      <c r="AK59" s="60" t="e">
        <f t="shared" si="1"/>
        <v>#DIV/0!</v>
      </c>
      <c r="AL59" s="35" t="s">
        <v>209</v>
      </c>
    </row>
    <row r="60" spans="1:38" x14ac:dyDescent="0.25">
      <c r="A60" s="73">
        <v>48</v>
      </c>
      <c r="B60" s="75" t="s">
        <v>285</v>
      </c>
      <c r="C60" s="91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1*6</f>
        <v>6</v>
      </c>
      <c r="T60" s="93"/>
      <c r="U60" s="93"/>
      <c r="V60" s="93"/>
      <c r="W60" s="93">
        <f>3*12</f>
        <v>36</v>
      </c>
      <c r="X60" s="93">
        <f>9*12</f>
        <v>108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59">
        <f t="shared" si="0"/>
        <v>150</v>
      </c>
      <c r="AJ60" s="112">
        <v>0</v>
      </c>
      <c r="AK60" s="60" t="e">
        <f t="shared" si="1"/>
        <v>#DIV/0!</v>
      </c>
      <c r="AL60" s="35" t="s">
        <v>209</v>
      </c>
    </row>
    <row r="61" spans="1:38" x14ac:dyDescent="0.25">
      <c r="A61" s="73">
        <v>49</v>
      </c>
      <c r="B61" s="75" t="s">
        <v>291</v>
      </c>
      <c r="C61" s="91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59">
        <f t="shared" si="0"/>
        <v>150</v>
      </c>
      <c r="AJ61" s="112"/>
      <c r="AK61" s="60" t="e">
        <f t="shared" si="1"/>
        <v>#DIV/0!</v>
      </c>
      <c r="AL61" s="35" t="s">
        <v>209</v>
      </c>
    </row>
    <row r="62" spans="1:38" x14ac:dyDescent="0.25">
      <c r="A62" s="73">
        <v>50</v>
      </c>
      <c r="B62" s="75" t="s">
        <v>232</v>
      </c>
      <c r="C62" s="91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6*12</f>
        <v>72</v>
      </c>
      <c r="X62" s="93">
        <f>2*12</f>
        <v>24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59">
        <f t="shared" si="0"/>
        <v>150</v>
      </c>
      <c r="AJ62" s="112">
        <v>0</v>
      </c>
      <c r="AK62" s="60" t="e">
        <f t="shared" si="1"/>
        <v>#DIV/0!</v>
      </c>
      <c r="AL62" s="35" t="s">
        <v>209</v>
      </c>
    </row>
    <row r="63" spans="1:38" x14ac:dyDescent="0.25">
      <c r="A63" s="73">
        <v>51</v>
      </c>
      <c r="B63" s="75" t="s">
        <v>257</v>
      </c>
      <c r="C63" s="91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209" t="s">
        <v>233</v>
      </c>
      <c r="AD63" s="210"/>
      <c r="AE63" s="210"/>
      <c r="AF63" s="210"/>
      <c r="AG63" s="210"/>
      <c r="AH63" s="210"/>
      <c r="AI63" s="59">
        <f t="shared" si="0"/>
        <v>0</v>
      </c>
      <c r="AJ63" s="112"/>
      <c r="AK63" s="60" t="e">
        <f t="shared" si="1"/>
        <v>#DIV/0!</v>
      </c>
      <c r="AL63" s="35" t="s">
        <v>209</v>
      </c>
    </row>
    <row r="64" spans="1:38" x14ac:dyDescent="0.25">
      <c r="A64" s="73">
        <v>52</v>
      </c>
      <c r="B64" s="74" t="s">
        <v>317</v>
      </c>
      <c r="C64" s="91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6*12</f>
        <v>72</v>
      </c>
      <c r="X64" s="93">
        <f>6*12</f>
        <v>72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59">
        <f t="shared" si="0"/>
        <v>150</v>
      </c>
      <c r="AJ64" s="112"/>
      <c r="AK64" s="60" t="e">
        <f t="shared" si="1"/>
        <v>#DIV/0!</v>
      </c>
      <c r="AL64" s="35" t="s">
        <v>209</v>
      </c>
    </row>
    <row r="65" spans="1:38" x14ac:dyDescent="0.25">
      <c r="A65" s="73">
        <v>53</v>
      </c>
      <c r="B65" s="75" t="s">
        <v>299</v>
      </c>
      <c r="C65" s="91" t="s">
        <v>222</v>
      </c>
      <c r="D65" s="92">
        <f>1*4</f>
        <v>4</v>
      </c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>
        <f>8*6</f>
        <v>48</v>
      </c>
      <c r="T65" s="93"/>
      <c r="U65" s="93">
        <f>8*6</f>
        <v>48</v>
      </c>
      <c r="V65" s="93"/>
      <c r="W65" s="93"/>
      <c r="X65" s="93">
        <f>4*12</f>
        <v>48</v>
      </c>
      <c r="Y65" s="93"/>
      <c r="Z65" s="93"/>
      <c r="AA65" s="93"/>
      <c r="AB65" s="93"/>
      <c r="AC65" s="93"/>
      <c r="AD65" s="93"/>
      <c r="AE65" s="93"/>
      <c r="AF65" s="93"/>
      <c r="AG65" s="93">
        <f>2</f>
        <v>2</v>
      </c>
      <c r="AH65" s="95"/>
      <c r="AI65" s="59">
        <f t="shared" si="0"/>
        <v>150</v>
      </c>
      <c r="AJ65" s="112">
        <v>11</v>
      </c>
      <c r="AK65" s="60">
        <f t="shared" si="1"/>
        <v>2.75</v>
      </c>
      <c r="AL65" s="35" t="s">
        <v>209</v>
      </c>
    </row>
    <row r="66" spans="1:38" x14ac:dyDescent="0.25">
      <c r="A66" s="73">
        <v>54</v>
      </c>
      <c r="B66" s="75" t="s">
        <v>299</v>
      </c>
      <c r="C66" s="91" t="s">
        <v>218</v>
      </c>
      <c r="D66" s="92">
        <f>4*4</f>
        <v>16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5*6</f>
        <v>30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>
        <f>1*6</f>
        <v>6</v>
      </c>
      <c r="AG66" s="93">
        <f>8</f>
        <v>8</v>
      </c>
      <c r="AH66" s="95"/>
      <c r="AI66" s="59">
        <f t="shared" si="0"/>
        <v>150</v>
      </c>
      <c r="AJ66" s="112">
        <v>35</v>
      </c>
      <c r="AK66" s="60">
        <f t="shared" si="1"/>
        <v>2.1875</v>
      </c>
      <c r="AL66" s="35" t="s">
        <v>209</v>
      </c>
    </row>
    <row r="67" spans="1:38" x14ac:dyDescent="0.25">
      <c r="A67" s="73">
        <v>55</v>
      </c>
      <c r="B67" s="75" t="s">
        <v>302</v>
      </c>
      <c r="C67" s="91" t="s">
        <v>224</v>
      </c>
      <c r="D67" s="92">
        <f>5*4</f>
        <v>20</v>
      </c>
      <c r="E67" s="93"/>
      <c r="F67" s="93"/>
      <c r="G67" s="93">
        <f>1*4</f>
        <v>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4*12</f>
        <v>48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/>
      <c r="AG67" s="93">
        <f>12</f>
        <v>12</v>
      </c>
      <c r="AH67" s="95"/>
      <c r="AI67" s="59">
        <f t="shared" si="0"/>
        <v>150</v>
      </c>
      <c r="AJ67" s="112">
        <v>67</v>
      </c>
      <c r="AK67" s="60">
        <f t="shared" si="1"/>
        <v>3.35</v>
      </c>
      <c r="AL67" s="35" t="s">
        <v>209</v>
      </c>
    </row>
    <row r="68" spans="1:38" x14ac:dyDescent="0.25">
      <c r="A68" s="73">
        <v>56</v>
      </c>
      <c r="B68" s="75" t="s">
        <v>318</v>
      </c>
      <c r="C68" s="91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11*12</f>
        <v>132</v>
      </c>
      <c r="X68" s="93">
        <f>1*12</f>
        <v>12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59">
        <f t="shared" si="0"/>
        <v>150</v>
      </c>
      <c r="AJ68" s="113"/>
      <c r="AK68" s="60" t="e">
        <f t="shared" si="1"/>
        <v>#DIV/0!</v>
      </c>
      <c r="AL68" s="35" t="s">
        <v>209</v>
      </c>
    </row>
    <row r="69" spans="1:38" x14ac:dyDescent="0.25">
      <c r="A69" s="73">
        <v>57</v>
      </c>
      <c r="B69" s="74" t="s">
        <v>319</v>
      </c>
      <c r="C69" s="91" t="s">
        <v>229</v>
      </c>
      <c r="D69" s="92">
        <f>6*4</f>
        <v>24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6*6</f>
        <v>36</v>
      </c>
      <c r="S69" s="93"/>
      <c r="T69" s="93"/>
      <c r="U69" s="93">
        <f>1*6</f>
        <v>6</v>
      </c>
      <c r="V69" s="93"/>
      <c r="W69" s="93"/>
      <c r="X69" s="93"/>
      <c r="Y69" s="93"/>
      <c r="Z69" s="93"/>
      <c r="AA69" s="209" t="s">
        <v>320</v>
      </c>
      <c r="AB69" s="210"/>
      <c r="AC69" s="210"/>
      <c r="AD69" s="210"/>
      <c r="AE69" s="210"/>
      <c r="AF69" s="211"/>
      <c r="AG69" s="93">
        <f>12</f>
        <v>12</v>
      </c>
      <c r="AH69" s="95"/>
      <c r="AI69" s="59">
        <f t="shared" si="0"/>
        <v>78</v>
      </c>
      <c r="AJ69" s="112">
        <v>60</v>
      </c>
      <c r="AK69" s="60">
        <f t="shared" si="1"/>
        <v>2.5</v>
      </c>
      <c r="AL69" s="35" t="s">
        <v>209</v>
      </c>
    </row>
    <row r="70" spans="1:38" x14ac:dyDescent="0.25">
      <c r="A70" s="73">
        <v>58</v>
      </c>
      <c r="B70" s="75" t="s">
        <v>318</v>
      </c>
      <c r="C70" s="91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/>
      <c r="X70" s="93"/>
      <c r="Y70" s="93"/>
      <c r="Z70" s="93"/>
      <c r="AA70" s="209" t="s">
        <v>321</v>
      </c>
      <c r="AB70" s="210"/>
      <c r="AC70" s="210"/>
      <c r="AD70" s="210"/>
      <c r="AE70" s="210"/>
      <c r="AF70" s="211"/>
      <c r="AG70" s="93"/>
      <c r="AH70" s="95"/>
      <c r="AI70" s="59">
        <f t="shared" si="0"/>
        <v>6</v>
      </c>
      <c r="AJ70" s="112"/>
      <c r="AK70" s="60" t="e">
        <f t="shared" si="1"/>
        <v>#DIV/0!</v>
      </c>
      <c r="AL70" s="35" t="s">
        <v>209</v>
      </c>
    </row>
    <row r="71" spans="1:38" x14ac:dyDescent="0.25">
      <c r="A71" s="73">
        <v>59</v>
      </c>
      <c r="B71" s="75" t="s">
        <v>304</v>
      </c>
      <c r="C71" s="91" t="s">
        <v>235</v>
      </c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>
        <f>4*6</f>
        <v>24</v>
      </c>
      <c r="T71" s="93"/>
      <c r="U71" s="93">
        <f>8*6</f>
        <v>48</v>
      </c>
      <c r="V71" s="93"/>
      <c r="W71" s="93"/>
      <c r="X71" s="93">
        <f>6*12</f>
        <v>72</v>
      </c>
      <c r="Y71" s="93"/>
      <c r="Z71" s="93"/>
      <c r="AA71" s="93"/>
      <c r="AB71" s="93"/>
      <c r="AC71" s="93"/>
      <c r="AD71" s="93"/>
      <c r="AE71" s="93"/>
      <c r="AF71" s="93"/>
      <c r="AG71" s="93">
        <f>6</f>
        <v>6</v>
      </c>
      <c r="AH71" s="95"/>
      <c r="AI71" s="59">
        <f t="shared" si="0"/>
        <v>150</v>
      </c>
      <c r="AJ71" s="112">
        <v>2</v>
      </c>
      <c r="AK71" s="60" t="e">
        <f t="shared" si="1"/>
        <v>#DIV/0!</v>
      </c>
      <c r="AL71" s="35" t="s">
        <v>209</v>
      </c>
    </row>
    <row r="72" spans="1:38" x14ac:dyDescent="0.25">
      <c r="A72" s="73">
        <v>60</v>
      </c>
      <c r="B72" s="75" t="s">
        <v>298</v>
      </c>
      <c r="C72" s="91" t="s">
        <v>237</v>
      </c>
      <c r="D72" s="9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1*6</f>
        <v>6</v>
      </c>
      <c r="V72" s="93"/>
      <c r="W72" s="93"/>
      <c r="X72" s="93"/>
      <c r="Y72" s="93"/>
      <c r="Z72" s="93"/>
      <c r="AA72" s="93"/>
      <c r="AB72" s="209" t="s">
        <v>293</v>
      </c>
      <c r="AC72" s="210"/>
      <c r="AD72" s="210"/>
      <c r="AE72" s="210"/>
      <c r="AF72" s="210"/>
      <c r="AG72" s="211"/>
      <c r="AH72" s="95"/>
      <c r="AI72" s="59">
        <f t="shared" si="0"/>
        <v>6</v>
      </c>
      <c r="AJ72" s="112"/>
      <c r="AK72" s="60" t="e">
        <f t="shared" si="1"/>
        <v>#DIV/0!</v>
      </c>
      <c r="AL72" s="35" t="s">
        <v>209</v>
      </c>
    </row>
    <row r="73" spans="1:38" x14ac:dyDescent="0.25">
      <c r="A73" s="73">
        <v>61</v>
      </c>
      <c r="B73" s="75" t="s">
        <v>306</v>
      </c>
      <c r="C73" s="91" t="s">
        <v>238</v>
      </c>
      <c r="D73" s="92">
        <f>11*4</f>
        <v>44</v>
      </c>
      <c r="E73" s="93"/>
      <c r="F73" s="93"/>
      <c r="G73" s="93"/>
      <c r="H73" s="93"/>
      <c r="I73" s="93"/>
      <c r="J73" s="93"/>
      <c r="K73" s="93"/>
      <c r="L73" s="93">
        <f>13*4</f>
        <v>52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>
        <f>48</f>
        <v>48</v>
      </c>
      <c r="AH73" s="95">
        <f>1*6</f>
        <v>6</v>
      </c>
      <c r="AI73" s="59">
        <f t="shared" si="0"/>
        <v>150</v>
      </c>
      <c r="AJ73" s="112">
        <v>199</v>
      </c>
      <c r="AK73" s="60">
        <f t="shared" si="1"/>
        <v>4.5227272727272725</v>
      </c>
      <c r="AL73" s="35" t="s">
        <v>209</v>
      </c>
    </row>
    <row r="74" spans="1:38" x14ac:dyDescent="0.25">
      <c r="A74" s="73">
        <v>62</v>
      </c>
      <c r="B74" s="74" t="s">
        <v>317</v>
      </c>
      <c r="C74" s="91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59">
        <f t="shared" si="0"/>
        <v>150</v>
      </c>
      <c r="AJ74" s="112">
        <v>2</v>
      </c>
      <c r="AK74" s="60" t="e">
        <f t="shared" si="1"/>
        <v>#DIV/0!</v>
      </c>
      <c r="AL74" s="35" t="s">
        <v>209</v>
      </c>
    </row>
    <row r="75" spans="1:38" x14ac:dyDescent="0.25">
      <c r="A75" s="73">
        <v>63</v>
      </c>
      <c r="B75" s="75" t="s">
        <v>295</v>
      </c>
      <c r="C75" s="91" t="s">
        <v>240</v>
      </c>
      <c r="D75" s="92">
        <f>4*4</f>
        <v>16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>
        <f>8*6</f>
        <v>48</v>
      </c>
      <c r="V75" s="93"/>
      <c r="W75" s="93"/>
      <c r="X75" s="93">
        <f>5*12</f>
        <v>60</v>
      </c>
      <c r="Y75" s="93"/>
      <c r="Z75" s="93"/>
      <c r="AA75" s="93"/>
      <c r="AB75" s="93"/>
      <c r="AC75" s="93"/>
      <c r="AD75" s="93"/>
      <c r="AE75" s="93"/>
      <c r="AF75" s="93"/>
      <c r="AG75" s="93">
        <f>14</f>
        <v>14</v>
      </c>
      <c r="AH75" s="95"/>
      <c r="AI75" s="59">
        <f t="shared" si="0"/>
        <v>150</v>
      </c>
      <c r="AJ75" s="112">
        <v>59</v>
      </c>
      <c r="AK75" s="60">
        <f t="shared" si="1"/>
        <v>3.6875</v>
      </c>
      <c r="AL75" s="35" t="s">
        <v>209</v>
      </c>
    </row>
    <row r="76" spans="1:38" x14ac:dyDescent="0.25">
      <c r="A76" s="73">
        <v>64</v>
      </c>
      <c r="B76" s="75" t="s">
        <v>298</v>
      </c>
      <c r="C76" s="91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2*12</f>
        <v>24</v>
      </c>
      <c r="X76" s="93">
        <f>3*12</f>
        <v>36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59">
        <f t="shared" si="0"/>
        <v>150</v>
      </c>
      <c r="AJ76" s="112">
        <v>10</v>
      </c>
      <c r="AK76" s="60">
        <f t="shared" si="1"/>
        <v>1.25</v>
      </c>
      <c r="AL76" s="35" t="s">
        <v>209</v>
      </c>
    </row>
    <row r="77" spans="1:38" x14ac:dyDescent="0.25">
      <c r="A77" s="73">
        <v>65</v>
      </c>
      <c r="B77" s="75" t="s">
        <v>302</v>
      </c>
      <c r="C77" s="91" t="s">
        <v>242</v>
      </c>
      <c r="D77" s="92">
        <f>2*4</f>
        <v>8</v>
      </c>
      <c r="E77" s="93"/>
      <c r="F77" s="93"/>
      <c r="G77" s="93">
        <f>1*4</f>
        <v>4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4*6</f>
        <v>24</v>
      </c>
      <c r="T77" s="93"/>
      <c r="U77" s="93"/>
      <c r="V77" s="93"/>
      <c r="W77" s="93">
        <f>5*12</f>
        <v>60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6</f>
        <v>6</v>
      </c>
      <c r="AH77" s="95"/>
      <c r="AI77" s="59">
        <f t="shared" ref="AI77:AI95" si="2">SUM(D77:AH77)</f>
        <v>150</v>
      </c>
      <c r="AJ77" s="112">
        <v>47</v>
      </c>
      <c r="AK77" s="60">
        <f t="shared" ref="AK77:AK166" si="3">+AJ77/D77</f>
        <v>5.875</v>
      </c>
      <c r="AL77" s="35" t="s">
        <v>209</v>
      </c>
    </row>
    <row r="78" spans="1:38" x14ac:dyDescent="0.25">
      <c r="A78" s="73">
        <v>66</v>
      </c>
      <c r="B78" s="75" t="s">
        <v>298</v>
      </c>
      <c r="C78" s="91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59">
        <f t="shared" si="2"/>
        <v>150</v>
      </c>
      <c r="AJ78" s="112">
        <v>14</v>
      </c>
      <c r="AK78" s="60">
        <f t="shared" si="3"/>
        <v>1.75</v>
      </c>
      <c r="AL78" s="35" t="s">
        <v>209</v>
      </c>
    </row>
    <row r="79" spans="1:38" x14ac:dyDescent="0.25">
      <c r="A79" s="73">
        <v>67</v>
      </c>
      <c r="B79" s="74" t="s">
        <v>322</v>
      </c>
      <c r="C79" s="91" t="s">
        <v>244</v>
      </c>
      <c r="D79" s="92">
        <f>24*4</f>
        <v>96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>
        <f>48</f>
        <v>48</v>
      </c>
      <c r="AH79" s="95">
        <f>1*6</f>
        <v>6</v>
      </c>
      <c r="AI79" s="59">
        <f t="shared" si="2"/>
        <v>150</v>
      </c>
      <c r="AJ79" s="112">
        <v>109</v>
      </c>
      <c r="AK79" s="60">
        <f t="shared" si="3"/>
        <v>1.1354166666666667</v>
      </c>
      <c r="AL79" s="35" t="s">
        <v>209</v>
      </c>
    </row>
    <row r="80" spans="1:38" x14ac:dyDescent="0.25">
      <c r="A80" s="73">
        <v>68</v>
      </c>
      <c r="B80" s="75" t="s">
        <v>317</v>
      </c>
      <c r="C80" s="91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1*6</f>
        <v>6</v>
      </c>
      <c r="T80" s="93"/>
      <c r="U80" s="93"/>
      <c r="V80" s="93"/>
      <c r="W80" s="93">
        <f>9*12</f>
        <v>108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/>
      <c r="AG80" s="93"/>
      <c r="AH80" s="95"/>
      <c r="AI80" s="59">
        <f t="shared" si="2"/>
        <v>150</v>
      </c>
      <c r="AJ80" s="112">
        <v>1</v>
      </c>
      <c r="AK80" s="60" t="e">
        <f t="shared" si="3"/>
        <v>#DIV/0!</v>
      </c>
      <c r="AL80" s="35" t="s">
        <v>209</v>
      </c>
    </row>
    <row r="81" spans="1:38" x14ac:dyDescent="0.25">
      <c r="A81" s="73">
        <v>69</v>
      </c>
      <c r="B81" s="75" t="s">
        <v>323</v>
      </c>
      <c r="C81" s="91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4*6</f>
        <v>24</v>
      </c>
      <c r="T81" s="93"/>
      <c r="U81" s="93"/>
      <c r="V81" s="93"/>
      <c r="W81" s="93"/>
      <c r="X81" s="93">
        <f>4*12</f>
        <v>48</v>
      </c>
      <c r="Y81" s="209" t="s">
        <v>324</v>
      </c>
      <c r="Z81" s="210"/>
      <c r="AA81" s="210"/>
      <c r="AB81" s="210"/>
      <c r="AC81" s="211"/>
      <c r="AD81" s="223" t="s">
        <v>325</v>
      </c>
      <c r="AE81" s="224"/>
      <c r="AF81" s="224"/>
      <c r="AG81" s="224"/>
      <c r="AH81" s="224"/>
      <c r="AI81" s="59">
        <f t="shared" si="2"/>
        <v>72</v>
      </c>
      <c r="AJ81" s="112"/>
      <c r="AK81" s="60" t="e">
        <f t="shared" si="3"/>
        <v>#DIV/0!</v>
      </c>
      <c r="AL81" s="35" t="s">
        <v>209</v>
      </c>
    </row>
    <row r="82" spans="1:38" x14ac:dyDescent="0.25">
      <c r="A82" s="73">
        <v>70</v>
      </c>
      <c r="B82" s="75" t="s">
        <v>302</v>
      </c>
      <c r="C82" s="91" t="s">
        <v>260</v>
      </c>
      <c r="D82" s="92">
        <f>1*4</f>
        <v>4</v>
      </c>
      <c r="E82" s="93"/>
      <c r="F82" s="93"/>
      <c r="G82" s="93">
        <f>2*4</f>
        <v>8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2*6</f>
        <v>12</v>
      </c>
      <c r="T82" s="93"/>
      <c r="U82" s="93"/>
      <c r="V82" s="93"/>
      <c r="W82" s="93">
        <f>7*12</f>
        <v>84</v>
      </c>
      <c r="X82" s="93">
        <f>3*12</f>
        <v>36</v>
      </c>
      <c r="Y82" s="93"/>
      <c r="Z82" s="93"/>
      <c r="AA82" s="93"/>
      <c r="AB82" s="93"/>
      <c r="AC82" s="93"/>
      <c r="AD82" s="93"/>
      <c r="AE82" s="93"/>
      <c r="AF82" s="93"/>
      <c r="AG82" s="93">
        <f>6</f>
        <v>6</v>
      </c>
      <c r="AH82" s="95"/>
      <c r="AI82" s="59">
        <f t="shared" si="2"/>
        <v>150</v>
      </c>
      <c r="AJ82" s="112">
        <v>55</v>
      </c>
      <c r="AK82" s="60">
        <f t="shared" si="3"/>
        <v>13.75</v>
      </c>
      <c r="AL82" s="35" t="s">
        <v>209</v>
      </c>
    </row>
    <row r="83" spans="1:38" x14ac:dyDescent="0.25">
      <c r="A83" s="73">
        <v>71</v>
      </c>
      <c r="B83" s="75" t="s">
        <v>323</v>
      </c>
      <c r="C83" s="91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11*6</f>
        <v>66</v>
      </c>
      <c r="T83" s="93"/>
      <c r="U83" s="93"/>
      <c r="V83" s="93"/>
      <c r="W83" s="93">
        <f>4*12</f>
        <v>48</v>
      </c>
      <c r="X83" s="93">
        <f>3*12</f>
        <v>36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59">
        <f t="shared" si="2"/>
        <v>150</v>
      </c>
      <c r="AJ83" s="112"/>
      <c r="AK83" s="60" t="e">
        <f t="shared" si="3"/>
        <v>#DIV/0!</v>
      </c>
      <c r="AL83" s="35" t="s">
        <v>209</v>
      </c>
    </row>
    <row r="84" spans="1:38" x14ac:dyDescent="0.25">
      <c r="A84" s="73">
        <v>72</v>
      </c>
      <c r="B84" s="74" t="s">
        <v>317</v>
      </c>
      <c r="C84" s="91" t="s">
        <v>265</v>
      </c>
      <c r="D84" s="92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/>
      <c r="U84" s="93"/>
      <c r="V84" s="93"/>
      <c r="W84" s="93"/>
      <c r="X84" s="93"/>
      <c r="Y84" s="93"/>
      <c r="Z84" s="93"/>
      <c r="AA84" s="209" t="s">
        <v>321</v>
      </c>
      <c r="AB84" s="210"/>
      <c r="AC84" s="210"/>
      <c r="AD84" s="210"/>
      <c r="AE84" s="210"/>
      <c r="AF84" s="210"/>
      <c r="AG84" s="211"/>
      <c r="AH84" s="95"/>
      <c r="AI84" s="59">
        <f t="shared" si="2"/>
        <v>6</v>
      </c>
      <c r="AJ84" s="112"/>
      <c r="AK84" s="60" t="e">
        <f t="shared" si="3"/>
        <v>#DIV/0!</v>
      </c>
      <c r="AL84" s="35" t="s">
        <v>209</v>
      </c>
    </row>
    <row r="85" spans="1:38" x14ac:dyDescent="0.25">
      <c r="A85" s="73">
        <v>73</v>
      </c>
      <c r="B85" s="75" t="s">
        <v>302</v>
      </c>
      <c r="C85" s="91" t="s">
        <v>269</v>
      </c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209" t="s">
        <v>321</v>
      </c>
      <c r="AB85" s="210"/>
      <c r="AC85" s="210"/>
      <c r="AD85" s="210"/>
      <c r="AE85" s="210"/>
      <c r="AF85" s="210"/>
      <c r="AG85" s="211"/>
      <c r="AH85" s="95"/>
      <c r="AI85" s="59">
        <f t="shared" si="2"/>
        <v>0</v>
      </c>
      <c r="AJ85" s="112"/>
      <c r="AK85" s="60" t="e">
        <f t="shared" si="3"/>
        <v>#DIV/0!</v>
      </c>
      <c r="AL85" s="35" t="s">
        <v>209</v>
      </c>
    </row>
    <row r="86" spans="1:38" x14ac:dyDescent="0.25">
      <c r="A86" s="73">
        <v>74</v>
      </c>
      <c r="B86" s="75" t="s">
        <v>285</v>
      </c>
      <c r="C86" s="91" t="s">
        <v>270</v>
      </c>
      <c r="D86" s="92">
        <f>4*4</f>
        <v>16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20*6</f>
        <v>120</v>
      </c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>
        <f>8</f>
        <v>8</v>
      </c>
      <c r="AH86" s="95">
        <f>1*6</f>
        <v>6</v>
      </c>
      <c r="AI86" s="59">
        <f t="shared" si="2"/>
        <v>150</v>
      </c>
      <c r="AJ86" s="112">
        <v>72</v>
      </c>
      <c r="AK86" s="60">
        <f t="shared" si="3"/>
        <v>4.5</v>
      </c>
      <c r="AL86" s="35" t="s">
        <v>209</v>
      </c>
    </row>
    <row r="87" spans="1:38" x14ac:dyDescent="0.25">
      <c r="A87" s="73">
        <v>75</v>
      </c>
      <c r="B87" s="75" t="s">
        <v>291</v>
      </c>
      <c r="C87" s="91" t="s">
        <v>271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8*12</f>
        <v>96</v>
      </c>
      <c r="X87" s="93">
        <f>4*12</f>
        <v>48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59">
        <f t="shared" si="2"/>
        <v>150</v>
      </c>
      <c r="AJ87" s="112"/>
      <c r="AK87" s="60" t="e">
        <f t="shared" si="3"/>
        <v>#DIV/0!</v>
      </c>
      <c r="AL87" s="35" t="s">
        <v>209</v>
      </c>
    </row>
    <row r="88" spans="1:38" x14ac:dyDescent="0.25">
      <c r="A88" s="73">
        <v>76</v>
      </c>
      <c r="B88" s="75" t="s">
        <v>291</v>
      </c>
      <c r="C88" s="91" t="s">
        <v>236</v>
      </c>
      <c r="D88" s="92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1*6</f>
        <v>6</v>
      </c>
      <c r="T88" s="93"/>
      <c r="U88" s="93"/>
      <c r="V88" s="93"/>
      <c r="W88" s="93">
        <f>8*12</f>
        <v>96</v>
      </c>
      <c r="X88" s="93">
        <f>4*12</f>
        <v>48</v>
      </c>
      <c r="Y88" s="93"/>
      <c r="Z88" s="93"/>
      <c r="AA88" s="93"/>
      <c r="AB88" s="93"/>
      <c r="AC88" s="93"/>
      <c r="AD88" s="93"/>
      <c r="AE88" s="93"/>
      <c r="AF88" s="93"/>
      <c r="AG88" s="93"/>
      <c r="AH88" s="95"/>
      <c r="AI88" s="59">
        <f t="shared" si="2"/>
        <v>150</v>
      </c>
      <c r="AJ88" s="112"/>
      <c r="AK88" s="60" t="e">
        <f t="shared" si="3"/>
        <v>#DIV/0!</v>
      </c>
      <c r="AL88" s="35" t="s">
        <v>209</v>
      </c>
    </row>
    <row r="89" spans="1:38" x14ac:dyDescent="0.25">
      <c r="A89" s="73">
        <v>77</v>
      </c>
      <c r="B89" s="74" t="s">
        <v>299</v>
      </c>
      <c r="C89" s="91" t="s">
        <v>274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10*6</f>
        <v>60</v>
      </c>
      <c r="T89" s="93"/>
      <c r="U89" s="93">
        <f>5*6</f>
        <v>30</v>
      </c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59">
        <f t="shared" si="2"/>
        <v>150</v>
      </c>
      <c r="AJ89" s="112">
        <v>4</v>
      </c>
      <c r="AK89" s="60" t="e">
        <f t="shared" si="3"/>
        <v>#DIV/0!</v>
      </c>
      <c r="AL89" s="35" t="s">
        <v>209</v>
      </c>
    </row>
    <row r="90" spans="1:38" x14ac:dyDescent="0.25">
      <c r="A90" s="73">
        <v>78</v>
      </c>
      <c r="B90" s="74" t="s">
        <v>299</v>
      </c>
      <c r="C90" s="91" t="s">
        <v>275</v>
      </c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12*6</f>
        <v>72</v>
      </c>
      <c r="T90" s="93"/>
      <c r="U90" s="93">
        <f>1*6</f>
        <v>6</v>
      </c>
      <c r="V90" s="93"/>
      <c r="W90" s="93"/>
      <c r="X90" s="93">
        <f>5*12</f>
        <v>60</v>
      </c>
      <c r="Y90" s="93"/>
      <c r="Z90" s="93"/>
      <c r="AA90" s="93"/>
      <c r="AB90" s="93"/>
      <c r="AC90" s="93"/>
      <c r="AD90" s="93"/>
      <c r="AE90" s="93"/>
      <c r="AF90" s="93"/>
      <c r="AG90" s="93">
        <f>12</f>
        <v>12</v>
      </c>
      <c r="AH90" s="95"/>
      <c r="AI90" s="59">
        <f t="shared" si="2"/>
        <v>150</v>
      </c>
      <c r="AJ90" s="112">
        <v>3</v>
      </c>
      <c r="AK90" s="60" t="e">
        <f t="shared" si="3"/>
        <v>#DIV/0!</v>
      </c>
      <c r="AL90" s="35" t="s">
        <v>209</v>
      </c>
    </row>
    <row r="91" spans="1:38" x14ac:dyDescent="0.25">
      <c r="A91" s="73">
        <v>79</v>
      </c>
      <c r="B91" s="75" t="s">
        <v>285</v>
      </c>
      <c r="C91" s="91" t="s">
        <v>276</v>
      </c>
      <c r="D91" s="92">
        <f>4*4</f>
        <v>16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>
        <f>20*6</f>
        <v>120</v>
      </c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14</f>
        <v>14</v>
      </c>
      <c r="AH91" s="95"/>
      <c r="AI91" s="59">
        <f t="shared" si="2"/>
        <v>150</v>
      </c>
      <c r="AJ91" s="112">
        <v>87</v>
      </c>
      <c r="AK91" s="60">
        <f t="shared" si="3"/>
        <v>5.4375</v>
      </c>
      <c r="AL91" s="35" t="s">
        <v>209</v>
      </c>
    </row>
    <row r="92" spans="1:38" x14ac:dyDescent="0.25">
      <c r="A92" s="73">
        <v>80</v>
      </c>
      <c r="B92" s="75" t="s">
        <v>304</v>
      </c>
      <c r="C92" s="91" t="s">
        <v>277</v>
      </c>
      <c r="D92" s="92">
        <f>12*4</f>
        <v>48</v>
      </c>
      <c r="E92" s="93"/>
      <c r="F92" s="93">
        <f>1*4</f>
        <v>4</v>
      </c>
      <c r="G92" s="93"/>
      <c r="H92" s="93"/>
      <c r="I92" s="93"/>
      <c r="J92" s="93"/>
      <c r="K92" s="93"/>
      <c r="L92" s="93">
        <f>11*4</f>
        <v>44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54</f>
        <v>54</v>
      </c>
      <c r="AH92" s="95"/>
      <c r="AI92" s="59">
        <f t="shared" si="2"/>
        <v>150</v>
      </c>
      <c r="AJ92" s="112">
        <v>265</v>
      </c>
      <c r="AK92" s="60">
        <f t="shared" si="3"/>
        <v>5.520833333333333</v>
      </c>
      <c r="AL92" s="35" t="s">
        <v>209</v>
      </c>
    </row>
    <row r="93" spans="1:38" x14ac:dyDescent="0.25">
      <c r="A93" s="73">
        <v>81</v>
      </c>
      <c r="B93" s="75" t="s">
        <v>308</v>
      </c>
      <c r="C93" s="91" t="s">
        <v>278</v>
      </c>
      <c r="D93" s="92">
        <f>14*4</f>
        <v>56</v>
      </c>
      <c r="E93" s="93"/>
      <c r="F93" s="93"/>
      <c r="G93" s="93">
        <f>4*4</f>
        <v>16</v>
      </c>
      <c r="H93" s="93"/>
      <c r="I93" s="93"/>
      <c r="J93" s="93"/>
      <c r="K93" s="93"/>
      <c r="L93" s="93">
        <f>6*4</f>
        <v>24</v>
      </c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>
        <f>48</f>
        <v>48</v>
      </c>
      <c r="AH93" s="95">
        <f>1*6</f>
        <v>6</v>
      </c>
      <c r="AI93" s="59">
        <f t="shared" si="2"/>
        <v>150</v>
      </c>
      <c r="AJ93" s="112">
        <v>120</v>
      </c>
      <c r="AK93" s="60">
        <f t="shared" si="3"/>
        <v>2.1428571428571428</v>
      </c>
      <c r="AL93" s="35" t="s">
        <v>209</v>
      </c>
    </row>
    <row r="94" spans="1:38" x14ac:dyDescent="0.25">
      <c r="A94" s="73">
        <v>82</v>
      </c>
      <c r="B94" s="74" t="s">
        <v>302</v>
      </c>
      <c r="C94" s="91" t="s">
        <v>279</v>
      </c>
      <c r="D94" s="92">
        <f>1*4</f>
        <v>4</v>
      </c>
      <c r="E94" s="93"/>
      <c r="F94" s="93"/>
      <c r="G94" s="93">
        <f>4*4</f>
        <v>16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>
        <f>6*6</f>
        <v>36</v>
      </c>
      <c r="T94" s="93"/>
      <c r="U94" s="93"/>
      <c r="V94" s="93"/>
      <c r="W94" s="93">
        <f>3*12</f>
        <v>36</v>
      </c>
      <c r="X94" s="93">
        <f>4*12</f>
        <v>48</v>
      </c>
      <c r="Y94" s="93"/>
      <c r="Z94" s="93"/>
      <c r="AA94" s="93"/>
      <c r="AB94" s="93"/>
      <c r="AC94" s="93"/>
      <c r="AD94" s="93"/>
      <c r="AE94" s="93"/>
      <c r="AF94" s="93"/>
      <c r="AG94" s="93">
        <f>10</f>
        <v>10</v>
      </c>
      <c r="AH94" s="95"/>
      <c r="AI94" s="59">
        <f t="shared" si="2"/>
        <v>150</v>
      </c>
      <c r="AJ94" s="112">
        <v>119</v>
      </c>
      <c r="AK94" s="60">
        <f t="shared" si="3"/>
        <v>29.75</v>
      </c>
      <c r="AL94" s="35" t="s">
        <v>209</v>
      </c>
    </row>
    <row r="95" spans="1:38" x14ac:dyDescent="0.25">
      <c r="A95" s="73">
        <v>83</v>
      </c>
      <c r="B95" s="75" t="s">
        <v>318</v>
      </c>
      <c r="C95" s="91" t="s">
        <v>280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>
        <f>1*6</f>
        <v>6</v>
      </c>
      <c r="T95" s="93"/>
      <c r="U95" s="93"/>
      <c r="V95" s="93"/>
      <c r="W95" s="93">
        <f>2*12</f>
        <v>24</v>
      </c>
      <c r="X95" s="93">
        <f>10*12</f>
        <v>120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59">
        <f t="shared" si="2"/>
        <v>150</v>
      </c>
      <c r="AJ95" s="112"/>
      <c r="AK95" s="60" t="e">
        <f t="shared" si="3"/>
        <v>#DIV/0!</v>
      </c>
      <c r="AL95" s="35" t="s">
        <v>209</v>
      </c>
    </row>
    <row r="96" spans="1:38" x14ac:dyDescent="0.25">
      <c r="A96" s="73">
        <v>84</v>
      </c>
      <c r="B96" s="75" t="s">
        <v>318</v>
      </c>
      <c r="C96" s="91" t="s">
        <v>281</v>
      </c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>
        <f>1*6</f>
        <v>6</v>
      </c>
      <c r="V96" s="93"/>
      <c r="W96" s="93">
        <f>3*12</f>
        <v>36</v>
      </c>
      <c r="X96" s="93">
        <f>9*12</f>
        <v>108</v>
      </c>
      <c r="Y96" s="93"/>
      <c r="Z96" s="93"/>
      <c r="AA96" s="93"/>
      <c r="AB96" s="93"/>
      <c r="AC96" s="93"/>
      <c r="AD96" s="93"/>
      <c r="AE96" s="93"/>
      <c r="AF96" s="93"/>
      <c r="AG96" s="93"/>
      <c r="AH96" s="95"/>
      <c r="AI96" s="59">
        <f>SUM(D96:AH96)</f>
        <v>150</v>
      </c>
      <c r="AJ96" s="112"/>
      <c r="AK96" s="60" t="e">
        <f t="shared" si="3"/>
        <v>#DIV/0!</v>
      </c>
      <c r="AL96" s="35" t="s">
        <v>209</v>
      </c>
    </row>
    <row r="97" spans="1:38" x14ac:dyDescent="0.25">
      <c r="A97" s="73">
        <v>85</v>
      </c>
      <c r="B97" s="75" t="s">
        <v>298</v>
      </c>
      <c r="C97" s="91" t="s">
        <v>287</v>
      </c>
      <c r="D97" s="92">
        <f>1*4</f>
        <v>4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>
        <f>14*6</f>
        <v>84</v>
      </c>
      <c r="V97" s="93"/>
      <c r="W97" s="93">
        <f>1*12</f>
        <v>12</v>
      </c>
      <c r="X97" s="93">
        <f>4*12</f>
        <v>48</v>
      </c>
      <c r="Y97" s="93"/>
      <c r="Z97" s="93"/>
      <c r="AA97" s="93"/>
      <c r="AB97" s="93"/>
      <c r="AC97" s="93"/>
      <c r="AD97" s="93"/>
      <c r="AE97" s="93"/>
      <c r="AF97" s="93"/>
      <c r="AG97" s="93">
        <f>2</f>
        <v>2</v>
      </c>
      <c r="AH97" s="95"/>
      <c r="AI97" s="59">
        <f t="shared" ref="AI97:AI114" si="4">SUM(D97:AH97)</f>
        <v>150</v>
      </c>
      <c r="AJ97" s="112">
        <v>7</v>
      </c>
      <c r="AK97" s="60">
        <f t="shared" si="3"/>
        <v>1.75</v>
      </c>
      <c r="AL97" s="35" t="s">
        <v>209</v>
      </c>
    </row>
    <row r="98" spans="1:38" x14ac:dyDescent="0.25">
      <c r="A98" s="73">
        <v>86</v>
      </c>
      <c r="B98" s="75" t="s">
        <v>318</v>
      </c>
      <c r="C98" s="91" t="s">
        <v>288</v>
      </c>
      <c r="D98" s="92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>
        <f>1*6</f>
        <v>6</v>
      </c>
      <c r="V98" s="93"/>
      <c r="W98" s="93">
        <f>5*12</f>
        <v>60</v>
      </c>
      <c r="X98" s="93">
        <f>7*12</f>
        <v>84</v>
      </c>
      <c r="Y98" s="93"/>
      <c r="Z98" s="93"/>
      <c r="AA98" s="93"/>
      <c r="AB98" s="93"/>
      <c r="AC98" s="93"/>
      <c r="AD98" s="93"/>
      <c r="AE98" s="93"/>
      <c r="AF98" s="93"/>
      <c r="AG98" s="93"/>
      <c r="AH98" s="95"/>
      <c r="AI98" s="59">
        <f t="shared" si="4"/>
        <v>150</v>
      </c>
      <c r="AJ98" s="112"/>
      <c r="AK98" s="60" t="e">
        <f t="shared" si="3"/>
        <v>#DIV/0!</v>
      </c>
      <c r="AL98" s="35" t="s">
        <v>209</v>
      </c>
    </row>
    <row r="99" spans="1:38" x14ac:dyDescent="0.25">
      <c r="A99" s="73">
        <v>87</v>
      </c>
      <c r="B99" s="74" t="s">
        <v>326</v>
      </c>
      <c r="C99" s="91" t="s">
        <v>327</v>
      </c>
      <c r="D99" s="92">
        <f>3*4</f>
        <v>12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>
        <f>11*6</f>
        <v>66</v>
      </c>
      <c r="S99" s="93"/>
      <c r="T99" s="93"/>
      <c r="U99" s="93">
        <f>11*6</f>
        <v>66</v>
      </c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>
        <f>6</f>
        <v>6</v>
      </c>
      <c r="AH99" s="95"/>
      <c r="AI99" s="59">
        <f t="shared" si="4"/>
        <v>150</v>
      </c>
      <c r="AJ99" s="112"/>
      <c r="AK99" s="60">
        <f t="shared" si="3"/>
        <v>0</v>
      </c>
      <c r="AL99" s="35" t="s">
        <v>209</v>
      </c>
    </row>
    <row r="100" spans="1:38" x14ac:dyDescent="0.25">
      <c r="A100" s="73">
        <v>88</v>
      </c>
      <c r="B100" s="75" t="s">
        <v>302</v>
      </c>
      <c r="C100" s="91" t="s">
        <v>328</v>
      </c>
      <c r="D100" s="92">
        <f>4*4</f>
        <v>16</v>
      </c>
      <c r="E100" s="93"/>
      <c r="F100" s="93"/>
      <c r="G100" s="93">
        <f>2*4</f>
        <v>8</v>
      </c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>
        <f>3*6</f>
        <v>18</v>
      </c>
      <c r="T100" s="93"/>
      <c r="U100" s="93"/>
      <c r="V100" s="93"/>
      <c r="W100" s="93">
        <f>4*12</f>
        <v>48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12</f>
        <v>12</v>
      </c>
      <c r="AH100" s="95"/>
      <c r="AI100" s="59">
        <f t="shared" si="4"/>
        <v>150</v>
      </c>
      <c r="AJ100" s="112">
        <v>59</v>
      </c>
      <c r="AK100" s="60">
        <f t="shared" si="3"/>
        <v>3.6875</v>
      </c>
      <c r="AL100" s="35" t="s">
        <v>209</v>
      </c>
    </row>
    <row r="101" spans="1:38" x14ac:dyDescent="0.25">
      <c r="A101" s="73">
        <v>89</v>
      </c>
      <c r="B101" s="75" t="s">
        <v>302</v>
      </c>
      <c r="C101" s="91" t="s">
        <v>329</v>
      </c>
      <c r="D101" s="92">
        <f>1*4</f>
        <v>4</v>
      </c>
      <c r="E101" s="93"/>
      <c r="F101" s="93"/>
      <c r="G101" s="93">
        <f>4*4</f>
        <v>16</v>
      </c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>
        <f>4*6</f>
        <v>24</v>
      </c>
      <c r="T101" s="93"/>
      <c r="U101" s="93"/>
      <c r="V101" s="93"/>
      <c r="W101" s="93">
        <f>4*12</f>
        <v>48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10</f>
        <v>10</v>
      </c>
      <c r="AH101" s="95"/>
      <c r="AI101" s="59">
        <f t="shared" si="4"/>
        <v>150</v>
      </c>
      <c r="AJ101" s="112">
        <v>66</v>
      </c>
      <c r="AK101" s="60">
        <f t="shared" si="3"/>
        <v>16.5</v>
      </c>
      <c r="AL101" s="35" t="s">
        <v>209</v>
      </c>
    </row>
    <row r="102" spans="1:38" x14ac:dyDescent="0.25">
      <c r="A102" s="73">
        <v>90</v>
      </c>
      <c r="B102" s="75" t="s">
        <v>302</v>
      </c>
      <c r="C102" s="91" t="s">
        <v>330</v>
      </c>
      <c r="D102" s="92">
        <f>1*4</f>
        <v>4</v>
      </c>
      <c r="E102" s="93"/>
      <c r="F102" s="93"/>
      <c r="G102" s="93">
        <f>4*4</f>
        <v>16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>
        <f>2*6</f>
        <v>12</v>
      </c>
      <c r="T102" s="93"/>
      <c r="U102" s="93"/>
      <c r="V102" s="93"/>
      <c r="W102" s="93">
        <f>5*12</f>
        <v>60</v>
      </c>
      <c r="X102" s="93">
        <f>4*12</f>
        <v>48</v>
      </c>
      <c r="Y102" s="93"/>
      <c r="Z102" s="93"/>
      <c r="AA102" s="93"/>
      <c r="AB102" s="93"/>
      <c r="AC102" s="93"/>
      <c r="AD102" s="93"/>
      <c r="AE102" s="93"/>
      <c r="AF102" s="93"/>
      <c r="AG102" s="93">
        <f>10</f>
        <v>10</v>
      </c>
      <c r="AH102" s="95"/>
      <c r="AI102" s="59">
        <f t="shared" si="4"/>
        <v>150</v>
      </c>
      <c r="AJ102" s="112">
        <v>68</v>
      </c>
      <c r="AK102" s="60">
        <f t="shared" si="3"/>
        <v>17</v>
      </c>
      <c r="AL102" s="35" t="s">
        <v>209</v>
      </c>
    </row>
    <row r="103" spans="1:38" x14ac:dyDescent="0.25">
      <c r="A103" s="73">
        <v>91</v>
      </c>
      <c r="B103" s="75" t="s">
        <v>298</v>
      </c>
      <c r="C103" s="91" t="s">
        <v>331</v>
      </c>
      <c r="D103" s="92">
        <f>2*4</f>
        <v>8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13*6</f>
        <v>78</v>
      </c>
      <c r="V103" s="93"/>
      <c r="W103" s="93">
        <f>1*12</f>
        <v>12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>
        <f>4</f>
        <v>4</v>
      </c>
      <c r="AH103" s="95"/>
      <c r="AI103" s="59">
        <f t="shared" si="4"/>
        <v>150</v>
      </c>
      <c r="AJ103" s="112">
        <v>7</v>
      </c>
      <c r="AK103" s="60">
        <f t="shared" si="3"/>
        <v>0.875</v>
      </c>
      <c r="AL103" s="35" t="s">
        <v>209</v>
      </c>
    </row>
    <row r="104" spans="1:38" x14ac:dyDescent="0.25">
      <c r="A104" s="73">
        <v>92</v>
      </c>
      <c r="B104" s="74" t="s">
        <v>298</v>
      </c>
      <c r="C104" s="91" t="s">
        <v>332</v>
      </c>
      <c r="D104" s="92">
        <f>2*4</f>
        <v>8</v>
      </c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>
        <f>13*6</f>
        <v>78</v>
      </c>
      <c r="V104" s="93"/>
      <c r="W104" s="93">
        <f>1*12</f>
        <v>12</v>
      </c>
      <c r="X104" s="93">
        <f>4*12</f>
        <v>48</v>
      </c>
      <c r="Y104" s="93"/>
      <c r="Z104" s="93"/>
      <c r="AA104" s="93"/>
      <c r="AB104" s="93"/>
      <c r="AC104" s="93"/>
      <c r="AD104" s="93"/>
      <c r="AE104" s="93"/>
      <c r="AF104" s="93"/>
      <c r="AG104" s="93">
        <f>4</f>
        <v>4</v>
      </c>
      <c r="AH104" s="95"/>
      <c r="AI104" s="59">
        <f t="shared" si="4"/>
        <v>150</v>
      </c>
      <c r="AJ104" s="112">
        <v>11</v>
      </c>
      <c r="AK104" s="60">
        <f t="shared" si="3"/>
        <v>1.375</v>
      </c>
      <c r="AL104" s="35" t="s">
        <v>209</v>
      </c>
    </row>
    <row r="105" spans="1:38" x14ac:dyDescent="0.25">
      <c r="A105" s="73">
        <v>93</v>
      </c>
      <c r="B105" s="74" t="s">
        <v>298</v>
      </c>
      <c r="C105" s="91" t="s">
        <v>333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>
        <f>9*6</f>
        <v>54</v>
      </c>
      <c r="V105" s="93"/>
      <c r="W105" s="93">
        <f>2*12</f>
        <v>24</v>
      </c>
      <c r="X105" s="93">
        <f>6*12</f>
        <v>72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59">
        <f t="shared" si="4"/>
        <v>150</v>
      </c>
      <c r="AJ105" s="112"/>
      <c r="AK105" s="60" t="e">
        <f t="shared" si="3"/>
        <v>#DIV/0!</v>
      </c>
      <c r="AL105" s="35" t="s">
        <v>209</v>
      </c>
    </row>
    <row r="106" spans="1:38" x14ac:dyDescent="0.25">
      <c r="A106" s="73">
        <v>94</v>
      </c>
      <c r="B106" s="75" t="s">
        <v>257</v>
      </c>
      <c r="C106" s="91" t="s">
        <v>334</v>
      </c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>
        <f>9*6</f>
        <v>54</v>
      </c>
      <c r="V106" s="93"/>
      <c r="W106" s="93">
        <f>2*12</f>
        <v>24</v>
      </c>
      <c r="X106" s="93">
        <f>6*12</f>
        <v>72</v>
      </c>
      <c r="Y106" s="93"/>
      <c r="Z106" s="93"/>
      <c r="AA106" s="93"/>
      <c r="AB106" s="93"/>
      <c r="AC106" s="93"/>
      <c r="AD106" s="93"/>
      <c r="AE106" s="93"/>
      <c r="AF106" s="93"/>
      <c r="AG106" s="93"/>
      <c r="AH106" s="95"/>
      <c r="AI106" s="59">
        <f t="shared" si="4"/>
        <v>150</v>
      </c>
      <c r="AJ106" s="112"/>
      <c r="AK106" s="60" t="e">
        <f t="shared" si="3"/>
        <v>#DIV/0!</v>
      </c>
      <c r="AL106" s="35" t="s">
        <v>209</v>
      </c>
    </row>
    <row r="107" spans="1:38" x14ac:dyDescent="0.25">
      <c r="A107" s="73">
        <v>95</v>
      </c>
      <c r="B107" s="75" t="s">
        <v>291</v>
      </c>
      <c r="C107" s="91" t="s">
        <v>335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1*6</f>
        <v>6</v>
      </c>
      <c r="T107" s="93"/>
      <c r="U107" s="93"/>
      <c r="V107" s="93"/>
      <c r="W107" s="93">
        <f>6*12</f>
        <v>72</v>
      </c>
      <c r="X107" s="93">
        <f>6*12</f>
        <v>72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59">
        <f t="shared" si="4"/>
        <v>150</v>
      </c>
      <c r="AJ107" s="112"/>
      <c r="AK107" s="60" t="e">
        <f t="shared" si="3"/>
        <v>#DIV/0!</v>
      </c>
      <c r="AL107" s="35" t="s">
        <v>209</v>
      </c>
    </row>
    <row r="108" spans="1:38" x14ac:dyDescent="0.25">
      <c r="A108" s="73">
        <v>96</v>
      </c>
      <c r="B108" s="75" t="s">
        <v>291</v>
      </c>
      <c r="C108" s="91" t="s">
        <v>336</v>
      </c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1*6</f>
        <v>6</v>
      </c>
      <c r="T108" s="93"/>
      <c r="U108" s="93"/>
      <c r="V108" s="93"/>
      <c r="W108" s="93">
        <f>2*12</f>
        <v>24</v>
      </c>
      <c r="X108" s="93">
        <f>10*12</f>
        <v>120</v>
      </c>
      <c r="Y108" s="93"/>
      <c r="Z108" s="93"/>
      <c r="AA108" s="93"/>
      <c r="AB108" s="93"/>
      <c r="AC108" s="93"/>
      <c r="AD108" s="93"/>
      <c r="AE108" s="93"/>
      <c r="AF108" s="93"/>
      <c r="AG108" s="93"/>
      <c r="AH108" s="95"/>
      <c r="AI108" s="59">
        <f t="shared" si="4"/>
        <v>150</v>
      </c>
      <c r="AJ108" s="112"/>
      <c r="AK108" s="60" t="e">
        <f t="shared" si="3"/>
        <v>#DIV/0!</v>
      </c>
      <c r="AL108" s="35" t="s">
        <v>209</v>
      </c>
    </row>
    <row r="109" spans="1:38" x14ac:dyDescent="0.25">
      <c r="A109" s="73">
        <v>97</v>
      </c>
      <c r="B109" s="75" t="s">
        <v>299</v>
      </c>
      <c r="C109" s="91" t="s">
        <v>337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5*6</f>
        <v>30</v>
      </c>
      <c r="T109" s="93"/>
      <c r="U109" s="93">
        <f>8*6</f>
        <v>48</v>
      </c>
      <c r="V109" s="93"/>
      <c r="W109" s="93"/>
      <c r="X109" s="93">
        <f>6*12</f>
        <v>72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59">
        <f t="shared" si="4"/>
        <v>150</v>
      </c>
      <c r="AJ109" s="112">
        <v>1</v>
      </c>
      <c r="AK109" s="60" t="e">
        <f t="shared" si="3"/>
        <v>#DIV/0!</v>
      </c>
      <c r="AL109" s="35" t="s">
        <v>209</v>
      </c>
    </row>
    <row r="110" spans="1:38" x14ac:dyDescent="0.25">
      <c r="A110" s="73">
        <v>98</v>
      </c>
      <c r="B110" s="75" t="s">
        <v>299</v>
      </c>
      <c r="C110" s="91" t="s">
        <v>338</v>
      </c>
      <c r="D110" s="92">
        <f>3*4</f>
        <v>12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7*6</f>
        <v>42</v>
      </c>
      <c r="T110" s="93"/>
      <c r="U110" s="93">
        <f>5*6</f>
        <v>30</v>
      </c>
      <c r="V110" s="93"/>
      <c r="W110" s="93"/>
      <c r="X110" s="93">
        <f>4*12</f>
        <v>48</v>
      </c>
      <c r="Y110" s="93"/>
      <c r="Z110" s="93"/>
      <c r="AA110" s="93"/>
      <c r="AB110" s="93"/>
      <c r="AC110" s="93"/>
      <c r="AD110" s="93"/>
      <c r="AE110" s="93"/>
      <c r="AF110" s="93"/>
      <c r="AG110" s="93">
        <f>18</f>
        <v>18</v>
      </c>
      <c r="AH110" s="95"/>
      <c r="AI110" s="59">
        <f t="shared" si="4"/>
        <v>150</v>
      </c>
      <c r="AJ110" s="112">
        <v>48</v>
      </c>
      <c r="AK110" s="60">
        <f t="shared" si="3"/>
        <v>4</v>
      </c>
      <c r="AL110" s="35" t="s">
        <v>209</v>
      </c>
    </row>
    <row r="111" spans="1:38" x14ac:dyDescent="0.25">
      <c r="A111" s="73">
        <v>99</v>
      </c>
      <c r="B111" s="75" t="s">
        <v>299</v>
      </c>
      <c r="C111" s="91" t="s">
        <v>339</v>
      </c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>
        <f>5*6</f>
        <v>30</v>
      </c>
      <c r="T111" s="93"/>
      <c r="U111" s="93">
        <f>6*6</f>
        <v>36</v>
      </c>
      <c r="V111" s="93"/>
      <c r="W111" s="93">
        <f>1*12</f>
        <v>12</v>
      </c>
      <c r="X111" s="93">
        <f>6*12</f>
        <v>72</v>
      </c>
      <c r="Y111" s="93"/>
      <c r="Z111" s="93"/>
      <c r="AA111" s="93"/>
      <c r="AB111" s="93"/>
      <c r="AC111" s="93"/>
      <c r="AD111" s="93"/>
      <c r="AE111" s="93"/>
      <c r="AF111" s="93"/>
      <c r="AG111" s="93"/>
      <c r="AH111" s="95"/>
      <c r="AI111" s="59">
        <f t="shared" si="4"/>
        <v>150</v>
      </c>
      <c r="AJ111" s="112">
        <v>13</v>
      </c>
      <c r="AK111" s="60" t="e">
        <f t="shared" si="3"/>
        <v>#DIV/0!</v>
      </c>
      <c r="AL111" s="35" t="s">
        <v>209</v>
      </c>
    </row>
    <row r="112" spans="1:38" x14ac:dyDescent="0.25">
      <c r="A112" s="73">
        <v>100</v>
      </c>
      <c r="B112" s="75" t="s">
        <v>299</v>
      </c>
      <c r="C112" s="91" t="s">
        <v>340</v>
      </c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>
        <f>13*6</f>
        <v>78</v>
      </c>
      <c r="T112" s="93"/>
      <c r="U112" s="93">
        <f>4*6</f>
        <v>24</v>
      </c>
      <c r="V112" s="93"/>
      <c r="W112" s="93">
        <f>1*12</f>
        <v>12</v>
      </c>
      <c r="X112" s="93">
        <f>3*12</f>
        <v>36</v>
      </c>
      <c r="Y112" s="93"/>
      <c r="Z112" s="93"/>
      <c r="AA112" s="93"/>
      <c r="AB112" s="93"/>
      <c r="AC112" s="93"/>
      <c r="AD112" s="93"/>
      <c r="AE112" s="93"/>
      <c r="AF112" s="93"/>
      <c r="AG112" s="93"/>
      <c r="AH112" s="95"/>
      <c r="AI112" s="59">
        <f t="shared" si="4"/>
        <v>150</v>
      </c>
      <c r="AJ112" s="112">
        <v>4</v>
      </c>
      <c r="AK112" s="60" t="e">
        <f t="shared" si="3"/>
        <v>#DIV/0!</v>
      </c>
      <c r="AL112" s="35" t="s">
        <v>209</v>
      </c>
    </row>
    <row r="113" spans="1:38" x14ac:dyDescent="0.25">
      <c r="A113" s="73">
        <v>101</v>
      </c>
      <c r="B113" s="75" t="s">
        <v>341</v>
      </c>
      <c r="C113" s="91" t="s">
        <v>342</v>
      </c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>
        <f>25*6</f>
        <v>150</v>
      </c>
      <c r="AF113" s="93"/>
      <c r="AG113" s="93"/>
      <c r="AH113" s="95"/>
      <c r="AI113" s="59">
        <f t="shared" si="4"/>
        <v>150</v>
      </c>
      <c r="AJ113" s="112">
        <v>4</v>
      </c>
      <c r="AK113" s="60" t="e">
        <f t="shared" si="3"/>
        <v>#DIV/0!</v>
      </c>
      <c r="AL113" s="35" t="s">
        <v>209</v>
      </c>
    </row>
    <row r="114" spans="1:38" x14ac:dyDescent="0.25">
      <c r="A114" s="73">
        <v>102</v>
      </c>
      <c r="B114" s="75" t="s">
        <v>312</v>
      </c>
      <c r="C114" s="91" t="s">
        <v>343</v>
      </c>
      <c r="D114" s="92">
        <f>4*4</f>
        <v>16</v>
      </c>
      <c r="E114" s="93"/>
      <c r="F114" s="93"/>
      <c r="G114" s="93">
        <f>4*4</f>
        <v>16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>
        <f>4*6</f>
        <v>24</v>
      </c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8</f>
        <v>8</v>
      </c>
      <c r="AH114" s="95"/>
      <c r="AI114" s="59">
        <f t="shared" si="4"/>
        <v>64</v>
      </c>
      <c r="AJ114" s="112">
        <v>107</v>
      </c>
      <c r="AK114" s="60">
        <f t="shared" si="3"/>
        <v>6.6875</v>
      </c>
      <c r="AL114" s="35" t="s">
        <v>209</v>
      </c>
    </row>
    <row r="115" spans="1:38" x14ac:dyDescent="0.25">
      <c r="A115" s="73">
        <v>103</v>
      </c>
      <c r="B115" s="77" t="s">
        <v>299</v>
      </c>
      <c r="C115" s="91" t="s">
        <v>344</v>
      </c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5"/>
      <c r="AI115" s="59">
        <v>0</v>
      </c>
      <c r="AJ115" s="112">
        <v>1</v>
      </c>
      <c r="AK115" s="60" t="e">
        <f t="shared" si="3"/>
        <v>#DIV/0!</v>
      </c>
      <c r="AL115" s="35" t="s">
        <v>209</v>
      </c>
    </row>
    <row r="116" spans="1:38" x14ac:dyDescent="0.25">
      <c r="A116" s="73">
        <v>104</v>
      </c>
      <c r="B116" s="73" t="s">
        <v>299</v>
      </c>
      <c r="C116" s="91" t="s">
        <v>345</v>
      </c>
      <c r="D116" s="99">
        <f>1*4</f>
        <v>4</v>
      </c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>
        <f>10*6</f>
        <v>60</v>
      </c>
      <c r="T116" s="100"/>
      <c r="U116" s="100">
        <f>8*6</f>
        <v>48</v>
      </c>
      <c r="V116" s="100"/>
      <c r="W116" s="100"/>
      <c r="X116" s="100">
        <f>3*12</f>
        <v>36</v>
      </c>
      <c r="Y116" s="100"/>
      <c r="Z116" s="100"/>
      <c r="AA116" s="100"/>
      <c r="AB116" s="100"/>
      <c r="AC116" s="100"/>
      <c r="AD116" s="100"/>
      <c r="AE116" s="100"/>
      <c r="AF116" s="100"/>
      <c r="AG116" s="100">
        <f>2</f>
        <v>2</v>
      </c>
      <c r="AH116" s="101"/>
      <c r="AI116" s="108">
        <f t="shared" ref="AI116:AI165" si="5">SUM(D116:AH116)</f>
        <v>150</v>
      </c>
      <c r="AJ116" s="114">
        <v>14</v>
      </c>
      <c r="AK116" s="61">
        <f t="shared" ref="AK116:AK165" si="6">+AJ116/D116</f>
        <v>3.5</v>
      </c>
      <c r="AL116" s="35" t="s">
        <v>209</v>
      </c>
    </row>
    <row r="117" spans="1:38" x14ac:dyDescent="0.25">
      <c r="A117" s="73">
        <v>105</v>
      </c>
      <c r="B117" s="105" t="s">
        <v>227</v>
      </c>
      <c r="C117" s="102" t="s">
        <v>210</v>
      </c>
      <c r="D117" s="94">
        <v>96</v>
      </c>
      <c r="E117" s="100"/>
      <c r="F117" s="100"/>
      <c r="G117" s="100"/>
      <c r="H117" s="100"/>
      <c r="I117" s="100">
        <v>18</v>
      </c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209" t="s">
        <v>351</v>
      </c>
      <c r="X117" s="210"/>
      <c r="Y117" s="210"/>
      <c r="Z117" s="210"/>
      <c r="AA117" s="211"/>
      <c r="AB117" s="100"/>
      <c r="AC117" s="100">
        <v>6</v>
      </c>
      <c r="AD117" s="100"/>
      <c r="AE117" s="209" t="s">
        <v>362</v>
      </c>
      <c r="AF117" s="210"/>
      <c r="AG117" s="211"/>
      <c r="AH117" s="101"/>
      <c r="AI117" s="108">
        <f t="shared" si="5"/>
        <v>120</v>
      </c>
      <c r="AJ117" s="114">
        <v>457</v>
      </c>
      <c r="AK117" s="61">
        <f t="shared" si="6"/>
        <v>4.760416666666667</v>
      </c>
      <c r="AL117" s="35" t="s">
        <v>184</v>
      </c>
    </row>
    <row r="118" spans="1:38" x14ac:dyDescent="0.25">
      <c r="A118" s="73">
        <v>106</v>
      </c>
      <c r="B118" s="73" t="s">
        <v>227</v>
      </c>
      <c r="C118" s="102" t="s">
        <v>211</v>
      </c>
      <c r="D118" s="94">
        <v>24</v>
      </c>
      <c r="E118" s="100"/>
      <c r="F118" s="209" t="s">
        <v>289</v>
      </c>
      <c r="G118" s="210"/>
      <c r="H118" s="210"/>
      <c r="I118" s="211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94">
        <v>24</v>
      </c>
      <c r="V118" s="100" t="s">
        <v>352</v>
      </c>
      <c r="W118" s="209" t="s">
        <v>353</v>
      </c>
      <c r="X118" s="210"/>
      <c r="Y118" s="210"/>
      <c r="Z118" s="210"/>
      <c r="AA118" s="211"/>
      <c r="AB118" s="100"/>
      <c r="AC118" s="100"/>
      <c r="AD118" s="100"/>
      <c r="AE118" s="209" t="s">
        <v>362</v>
      </c>
      <c r="AF118" s="210"/>
      <c r="AG118" s="211"/>
      <c r="AH118" s="101"/>
      <c r="AI118" s="108">
        <f t="shared" si="5"/>
        <v>48</v>
      </c>
      <c r="AJ118" s="114">
        <v>115</v>
      </c>
      <c r="AK118" s="61">
        <f t="shared" si="6"/>
        <v>4.791666666666667</v>
      </c>
      <c r="AL118" s="35" t="s">
        <v>184</v>
      </c>
    </row>
    <row r="119" spans="1:38" x14ac:dyDescent="0.25">
      <c r="A119" s="73">
        <v>107</v>
      </c>
      <c r="B119" s="73" t="s">
        <v>227</v>
      </c>
      <c r="C119" s="102" t="s">
        <v>245</v>
      </c>
      <c r="D119" s="94">
        <v>72</v>
      </c>
      <c r="E119" s="100"/>
      <c r="F119" s="100"/>
      <c r="G119" s="100"/>
      <c r="H119" s="100"/>
      <c r="I119" s="100"/>
      <c r="J119" s="100"/>
      <c r="K119" s="209" t="s">
        <v>350</v>
      </c>
      <c r="L119" s="210"/>
      <c r="M119" s="210"/>
      <c r="N119" s="210"/>
      <c r="O119" s="211"/>
      <c r="P119" s="100"/>
      <c r="Q119" s="100"/>
      <c r="R119" s="100"/>
      <c r="S119" s="100"/>
      <c r="T119" s="100"/>
      <c r="U119" s="94">
        <v>24</v>
      </c>
      <c r="V119" s="100"/>
      <c r="W119" s="209" t="s">
        <v>354</v>
      </c>
      <c r="X119" s="210"/>
      <c r="Y119" s="210"/>
      <c r="Z119" s="210"/>
      <c r="AA119" s="211"/>
      <c r="AB119" s="100"/>
      <c r="AC119" s="100">
        <v>6</v>
      </c>
      <c r="AD119" s="100"/>
      <c r="AE119" s="209" t="s">
        <v>362</v>
      </c>
      <c r="AF119" s="210"/>
      <c r="AG119" s="211"/>
      <c r="AH119" s="101"/>
      <c r="AI119" s="108">
        <f t="shared" si="5"/>
        <v>102</v>
      </c>
      <c r="AJ119" s="114">
        <v>383</v>
      </c>
      <c r="AK119" s="61">
        <f t="shared" si="6"/>
        <v>5.3194444444444446</v>
      </c>
      <c r="AL119" s="35" t="s">
        <v>184</v>
      </c>
    </row>
    <row r="120" spans="1:38" x14ac:dyDescent="0.25">
      <c r="A120" s="73">
        <v>108</v>
      </c>
      <c r="B120" s="73" t="s">
        <v>227</v>
      </c>
      <c r="C120" s="102" t="s">
        <v>230</v>
      </c>
      <c r="D120" s="94">
        <v>102</v>
      </c>
      <c r="E120" s="100"/>
      <c r="F120" s="209" t="s">
        <v>360</v>
      </c>
      <c r="G120" s="210"/>
      <c r="H120" s="210"/>
      <c r="I120" s="211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94">
        <v>36</v>
      </c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1"/>
      <c r="AI120" s="108">
        <f t="shared" si="5"/>
        <v>138</v>
      </c>
      <c r="AJ120" s="114">
        <v>279</v>
      </c>
      <c r="AK120" s="61">
        <f t="shared" si="6"/>
        <v>2.7352941176470589</v>
      </c>
      <c r="AL120" s="35" t="s">
        <v>184</v>
      </c>
    </row>
    <row r="121" spans="1:38" x14ac:dyDescent="0.25">
      <c r="A121" s="73">
        <v>109</v>
      </c>
      <c r="B121" s="73" t="s">
        <v>227</v>
      </c>
      <c r="C121" s="102" t="s">
        <v>246</v>
      </c>
      <c r="D121" s="94">
        <v>108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94">
        <v>36</v>
      </c>
      <c r="V121" s="100"/>
      <c r="W121" s="209" t="s">
        <v>355</v>
      </c>
      <c r="X121" s="210"/>
      <c r="Y121" s="210"/>
      <c r="Z121" s="210"/>
      <c r="AA121" s="211"/>
      <c r="AB121" s="100"/>
      <c r="AC121" s="100"/>
      <c r="AD121" s="100"/>
      <c r="AE121" s="100"/>
      <c r="AF121" s="100"/>
      <c r="AG121" s="100"/>
      <c r="AH121" s="101"/>
      <c r="AI121" s="108">
        <f t="shared" si="5"/>
        <v>144</v>
      </c>
      <c r="AJ121" s="114">
        <v>411</v>
      </c>
      <c r="AK121" s="61">
        <f t="shared" si="6"/>
        <v>3.8055555555555554</v>
      </c>
      <c r="AL121" s="35" t="s">
        <v>184</v>
      </c>
    </row>
    <row r="122" spans="1:38" x14ac:dyDescent="0.25">
      <c r="A122" s="73">
        <v>110</v>
      </c>
      <c r="B122" s="73" t="s">
        <v>227</v>
      </c>
      <c r="C122" s="102" t="s">
        <v>247</v>
      </c>
      <c r="D122" s="94">
        <v>78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7">
        <v>36</v>
      </c>
      <c r="V122" s="100"/>
      <c r="W122" s="209" t="s">
        <v>356</v>
      </c>
      <c r="X122" s="210"/>
      <c r="Y122" s="210"/>
      <c r="Z122" s="210"/>
      <c r="AA122" s="211"/>
      <c r="AB122" s="100"/>
      <c r="AC122" s="100">
        <v>6</v>
      </c>
      <c r="AD122" s="100"/>
      <c r="AE122" s="100"/>
      <c r="AF122" s="100"/>
      <c r="AG122" s="100"/>
      <c r="AH122" s="101"/>
      <c r="AI122" s="108">
        <f t="shared" si="5"/>
        <v>120</v>
      </c>
      <c r="AJ122" s="114">
        <v>352</v>
      </c>
      <c r="AK122" s="61">
        <f t="shared" si="6"/>
        <v>4.5128205128205128</v>
      </c>
      <c r="AL122" s="35" t="s">
        <v>184</v>
      </c>
    </row>
    <row r="123" spans="1:38" x14ac:dyDescent="0.25">
      <c r="A123" s="73">
        <v>111</v>
      </c>
      <c r="B123" s="73" t="s">
        <v>227</v>
      </c>
      <c r="C123" s="102" t="s">
        <v>268</v>
      </c>
      <c r="D123" s="94">
        <v>96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94">
        <v>36</v>
      </c>
      <c r="V123" s="100"/>
      <c r="W123" s="209" t="s">
        <v>357</v>
      </c>
      <c r="X123" s="210"/>
      <c r="Y123" s="210"/>
      <c r="Z123" s="210"/>
      <c r="AA123" s="211"/>
      <c r="AB123" s="100"/>
      <c r="AC123" s="100"/>
      <c r="AD123" s="100"/>
      <c r="AE123" s="100"/>
      <c r="AF123" s="100"/>
      <c r="AG123" s="100"/>
      <c r="AH123" s="101"/>
      <c r="AI123" s="108">
        <f t="shared" si="5"/>
        <v>132</v>
      </c>
      <c r="AJ123" s="114">
        <v>372</v>
      </c>
      <c r="AK123" s="61">
        <f t="shared" si="6"/>
        <v>3.875</v>
      </c>
      <c r="AL123" s="35" t="s">
        <v>184</v>
      </c>
    </row>
    <row r="124" spans="1:38" x14ac:dyDescent="0.25">
      <c r="A124" s="73">
        <v>112</v>
      </c>
      <c r="B124" s="73" t="s">
        <v>227</v>
      </c>
      <c r="C124" s="103" t="s">
        <v>248</v>
      </c>
      <c r="D124" s="94"/>
      <c r="E124" s="100"/>
      <c r="F124" s="209" t="s">
        <v>361</v>
      </c>
      <c r="G124" s="210"/>
      <c r="H124" s="210"/>
      <c r="I124" s="211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94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>
        <v>126</v>
      </c>
      <c r="AF124" s="100"/>
      <c r="AG124" s="100"/>
      <c r="AH124" s="101"/>
      <c r="AI124" s="108">
        <f t="shared" si="5"/>
        <v>126</v>
      </c>
      <c r="AJ124" s="114">
        <v>13</v>
      </c>
      <c r="AK124" s="61" t="e">
        <f t="shared" si="6"/>
        <v>#DIV/0!</v>
      </c>
      <c r="AL124" s="35" t="s">
        <v>184</v>
      </c>
    </row>
    <row r="125" spans="1:38" x14ac:dyDescent="0.25">
      <c r="A125" s="73">
        <v>113</v>
      </c>
      <c r="B125" s="73" t="s">
        <v>227</v>
      </c>
      <c r="C125" s="103" t="s">
        <v>249</v>
      </c>
      <c r="D125" s="94">
        <v>90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94">
        <v>36</v>
      </c>
      <c r="V125" s="100"/>
      <c r="W125" s="209" t="s">
        <v>358</v>
      </c>
      <c r="X125" s="210"/>
      <c r="Y125" s="210"/>
      <c r="Z125" s="210"/>
      <c r="AA125" s="211"/>
      <c r="AB125" s="100"/>
      <c r="AC125" s="100"/>
      <c r="AD125" s="100"/>
      <c r="AE125" s="100"/>
      <c r="AF125" s="100"/>
      <c r="AG125" s="100"/>
      <c r="AH125" s="101"/>
      <c r="AI125" s="108">
        <f t="shared" si="5"/>
        <v>126</v>
      </c>
      <c r="AJ125" s="114">
        <v>402</v>
      </c>
      <c r="AK125" s="61">
        <f t="shared" si="6"/>
        <v>4.4666666666666668</v>
      </c>
      <c r="AL125" s="35" t="s">
        <v>184</v>
      </c>
    </row>
    <row r="126" spans="1:38" x14ac:dyDescent="0.25">
      <c r="A126" s="73">
        <v>114</v>
      </c>
      <c r="B126" s="73" t="s">
        <v>227</v>
      </c>
      <c r="C126" s="104" t="s">
        <v>347</v>
      </c>
      <c r="D126" s="94">
        <v>96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94">
        <v>48</v>
      </c>
      <c r="V126" s="100"/>
      <c r="W126" s="209" t="s">
        <v>355</v>
      </c>
      <c r="X126" s="210"/>
      <c r="Y126" s="210"/>
      <c r="Z126" s="210"/>
      <c r="AA126" s="211"/>
      <c r="AB126" s="100"/>
      <c r="AC126" s="100"/>
      <c r="AD126" s="100"/>
      <c r="AE126" s="100"/>
      <c r="AF126" s="100"/>
      <c r="AG126" s="100"/>
      <c r="AH126" s="101"/>
      <c r="AI126" s="108">
        <f t="shared" si="5"/>
        <v>144</v>
      </c>
      <c r="AJ126" s="114">
        <v>363</v>
      </c>
      <c r="AK126" s="61">
        <f t="shared" si="6"/>
        <v>3.78125</v>
      </c>
      <c r="AL126" s="35" t="s">
        <v>184</v>
      </c>
    </row>
    <row r="127" spans="1:38" x14ac:dyDescent="0.25">
      <c r="A127" s="73">
        <v>115</v>
      </c>
      <c r="B127" s="73" t="s">
        <v>227</v>
      </c>
      <c r="C127" s="102" t="s">
        <v>348</v>
      </c>
      <c r="D127" s="106">
        <v>114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94">
        <v>36</v>
      </c>
      <c r="V127" s="100"/>
      <c r="W127" s="209" t="s">
        <v>359</v>
      </c>
      <c r="X127" s="210"/>
      <c r="Y127" s="210"/>
      <c r="Z127" s="210"/>
      <c r="AA127" s="211"/>
      <c r="AB127" s="100"/>
      <c r="AC127" s="100"/>
      <c r="AD127" s="100"/>
      <c r="AE127" s="100"/>
      <c r="AF127" s="100"/>
      <c r="AG127" s="100"/>
      <c r="AH127" s="101"/>
      <c r="AI127" s="108">
        <f t="shared" si="5"/>
        <v>150</v>
      </c>
      <c r="AJ127" s="114">
        <v>412</v>
      </c>
      <c r="AK127" s="61">
        <f t="shared" si="6"/>
        <v>3.6140350877192984</v>
      </c>
      <c r="AL127" s="35" t="s">
        <v>184</v>
      </c>
    </row>
    <row r="128" spans="1:38" x14ac:dyDescent="0.25">
      <c r="A128" s="73">
        <v>116</v>
      </c>
      <c r="B128" s="73" t="s">
        <v>227</v>
      </c>
      <c r="C128" s="102" t="s">
        <v>349</v>
      </c>
      <c r="D128" s="106">
        <v>24</v>
      </c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6">
        <v>12</v>
      </c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1"/>
      <c r="AI128" s="108">
        <f t="shared" si="5"/>
        <v>36</v>
      </c>
      <c r="AJ128" s="114">
        <v>476</v>
      </c>
      <c r="AK128" s="61">
        <f t="shared" si="6"/>
        <v>19.833333333333332</v>
      </c>
      <c r="AL128" s="35" t="s">
        <v>184</v>
      </c>
    </row>
    <row r="129" spans="1:38" x14ac:dyDescent="0.25">
      <c r="A129" s="73">
        <v>117</v>
      </c>
      <c r="B129" s="73" t="s">
        <v>227</v>
      </c>
      <c r="C129" s="109" t="s">
        <v>363</v>
      </c>
      <c r="D129" s="99">
        <v>56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93">
        <v>94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1"/>
      <c r="AI129" s="108">
        <f t="shared" si="5"/>
        <v>150</v>
      </c>
      <c r="AJ129" s="114">
        <v>148</v>
      </c>
      <c r="AK129" s="61">
        <f t="shared" si="6"/>
        <v>2.6428571428571428</v>
      </c>
      <c r="AL129" s="35" t="s">
        <v>185</v>
      </c>
    </row>
    <row r="130" spans="1:38" x14ac:dyDescent="0.25">
      <c r="A130" s="73">
        <v>118</v>
      </c>
      <c r="B130" s="73" t="s">
        <v>227</v>
      </c>
      <c r="C130" s="109" t="s">
        <v>228</v>
      </c>
      <c r="D130" s="99">
        <v>62</v>
      </c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93">
        <v>88</v>
      </c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1"/>
      <c r="AI130" s="108">
        <f t="shared" si="5"/>
        <v>150</v>
      </c>
      <c r="AJ130" s="114">
        <v>213</v>
      </c>
      <c r="AK130" s="61">
        <f t="shared" si="6"/>
        <v>3.435483870967742</v>
      </c>
      <c r="AL130" s="35" t="s">
        <v>185</v>
      </c>
    </row>
    <row r="131" spans="1:38" x14ac:dyDescent="0.25">
      <c r="A131" s="73">
        <v>119</v>
      </c>
      <c r="B131" s="73" t="s">
        <v>227</v>
      </c>
      <c r="C131" s="109" t="s">
        <v>364</v>
      </c>
      <c r="D131" s="99">
        <v>36</v>
      </c>
      <c r="E131" s="100"/>
      <c r="F131" s="100"/>
      <c r="G131" s="100"/>
      <c r="H131" s="100"/>
      <c r="I131" s="100"/>
      <c r="J131" s="100">
        <v>24</v>
      </c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93">
        <v>90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1"/>
      <c r="AI131" s="108">
        <f t="shared" si="5"/>
        <v>150</v>
      </c>
      <c r="AJ131" s="114">
        <v>120</v>
      </c>
      <c r="AK131" s="61">
        <f t="shared" si="6"/>
        <v>3.3333333333333335</v>
      </c>
      <c r="AL131" s="35" t="s">
        <v>185</v>
      </c>
    </row>
    <row r="132" spans="1:38" x14ac:dyDescent="0.25">
      <c r="A132" s="73">
        <v>120</v>
      </c>
      <c r="B132" s="73" t="s">
        <v>227</v>
      </c>
      <c r="C132" s="109" t="s">
        <v>365</v>
      </c>
      <c r="D132" s="99">
        <v>48</v>
      </c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93">
        <v>102</v>
      </c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1"/>
      <c r="AI132" s="108">
        <f t="shared" si="5"/>
        <v>150</v>
      </c>
      <c r="AJ132" s="114">
        <v>177</v>
      </c>
      <c r="AK132" s="61">
        <f t="shared" si="6"/>
        <v>3.6875</v>
      </c>
      <c r="AL132" s="35" t="s">
        <v>185</v>
      </c>
    </row>
    <row r="133" spans="1:38" x14ac:dyDescent="0.25">
      <c r="A133" s="73">
        <v>121</v>
      </c>
      <c r="B133" s="73" t="s">
        <v>227</v>
      </c>
      <c r="C133" s="109" t="s">
        <v>366</v>
      </c>
      <c r="D133" s="99">
        <v>6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>
        <v>144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1"/>
      <c r="AI133" s="108">
        <f t="shared" si="5"/>
        <v>150</v>
      </c>
      <c r="AJ133" s="114">
        <v>124</v>
      </c>
      <c r="AK133" s="61">
        <f t="shared" si="6"/>
        <v>20.666666666666668</v>
      </c>
      <c r="AL133" s="35" t="s">
        <v>186</v>
      </c>
    </row>
    <row r="134" spans="1:38" x14ac:dyDescent="0.25">
      <c r="A134" s="73">
        <v>122</v>
      </c>
      <c r="B134" s="73" t="s">
        <v>227</v>
      </c>
      <c r="C134" s="110" t="s">
        <v>367</v>
      </c>
      <c r="D134" s="99">
        <v>150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08">
        <f t="shared" si="5"/>
        <v>150</v>
      </c>
      <c r="AJ134" s="114">
        <v>393</v>
      </c>
      <c r="AK134" s="61">
        <f t="shared" si="6"/>
        <v>2.62</v>
      </c>
      <c r="AL134" s="35" t="s">
        <v>187</v>
      </c>
    </row>
    <row r="135" spans="1:38" x14ac:dyDescent="0.25">
      <c r="A135" s="73">
        <v>123</v>
      </c>
      <c r="B135" s="73" t="s">
        <v>227</v>
      </c>
      <c r="C135" s="110" t="s">
        <v>368</v>
      </c>
      <c r="D135" s="99">
        <v>150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8">
        <f t="shared" si="5"/>
        <v>150</v>
      </c>
      <c r="AJ135" s="114">
        <v>180</v>
      </c>
      <c r="AK135" s="61">
        <f t="shared" si="6"/>
        <v>1.2</v>
      </c>
      <c r="AL135" s="35" t="s">
        <v>187</v>
      </c>
    </row>
    <row r="136" spans="1:38" x14ac:dyDescent="0.25">
      <c r="A136" s="73">
        <v>124</v>
      </c>
      <c r="B136" s="73" t="s">
        <v>227</v>
      </c>
      <c r="C136" s="91" t="s">
        <v>369</v>
      </c>
      <c r="D136" s="99">
        <v>150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8">
        <f t="shared" si="5"/>
        <v>150</v>
      </c>
      <c r="AJ136" s="114">
        <v>154</v>
      </c>
      <c r="AK136" s="61">
        <f t="shared" si="6"/>
        <v>1.0266666666666666</v>
      </c>
      <c r="AL136" s="35" t="s">
        <v>212</v>
      </c>
    </row>
    <row r="137" spans="1:38" x14ac:dyDescent="0.25">
      <c r="A137" s="73">
        <v>125</v>
      </c>
      <c r="B137" s="73" t="s">
        <v>227</v>
      </c>
      <c r="C137" s="115" t="s">
        <v>250</v>
      </c>
      <c r="D137" s="99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94">
        <v>24</v>
      </c>
      <c r="T137" s="94"/>
      <c r="U137" s="94">
        <v>24</v>
      </c>
      <c r="V137" s="100"/>
      <c r="W137" s="100"/>
      <c r="X137" s="93">
        <f>12*4</f>
        <v>48</v>
      </c>
      <c r="Y137" s="100"/>
      <c r="Z137" s="100"/>
      <c r="AA137" s="100"/>
      <c r="AB137" s="100"/>
      <c r="AC137" s="100"/>
      <c r="AD137" s="100"/>
      <c r="AE137" s="93">
        <v>6</v>
      </c>
      <c r="AF137" s="100"/>
      <c r="AG137" s="100"/>
      <c r="AH137" s="101"/>
      <c r="AI137" s="108">
        <f t="shared" si="5"/>
        <v>102</v>
      </c>
      <c r="AJ137" s="114">
        <v>78</v>
      </c>
      <c r="AK137" s="61" t="e">
        <f t="shared" si="6"/>
        <v>#DIV/0!</v>
      </c>
      <c r="AL137" s="35" t="s">
        <v>188</v>
      </c>
    </row>
    <row r="138" spans="1:38" x14ac:dyDescent="0.25">
      <c r="A138" s="73">
        <v>126</v>
      </c>
      <c r="B138" s="73" t="s">
        <v>227</v>
      </c>
      <c r="C138" s="115" t="s">
        <v>264</v>
      </c>
      <c r="D138" s="92">
        <v>60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94">
        <v>6</v>
      </c>
      <c r="T138" s="94"/>
      <c r="U138" s="94">
        <v>6</v>
      </c>
      <c r="V138" s="100"/>
      <c r="W138" s="100"/>
      <c r="X138" s="47">
        <v>12</v>
      </c>
      <c r="Y138" s="100"/>
      <c r="Z138" s="100"/>
      <c r="AA138" s="100"/>
      <c r="AB138" s="100"/>
      <c r="AC138" s="100"/>
      <c r="AD138" s="100"/>
      <c r="AE138" s="48"/>
      <c r="AF138" s="100"/>
      <c r="AG138" s="100"/>
      <c r="AH138" s="101"/>
      <c r="AI138" s="108">
        <f t="shared" si="5"/>
        <v>84</v>
      </c>
      <c r="AJ138" s="114">
        <v>165</v>
      </c>
      <c r="AK138" s="61">
        <f t="shared" si="6"/>
        <v>2.75</v>
      </c>
      <c r="AL138" s="35" t="s">
        <v>188</v>
      </c>
    </row>
    <row r="139" spans="1:38" x14ac:dyDescent="0.25">
      <c r="A139" s="73">
        <v>127</v>
      </c>
      <c r="B139" s="73" t="s">
        <v>227</v>
      </c>
      <c r="C139" s="115" t="s">
        <v>370</v>
      </c>
      <c r="D139" s="92">
        <v>30</v>
      </c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93">
        <v>12</v>
      </c>
      <c r="T139" s="93"/>
      <c r="U139" s="93">
        <v>12</v>
      </c>
      <c r="V139" s="100"/>
      <c r="W139" s="100"/>
      <c r="X139" s="47">
        <v>48</v>
      </c>
      <c r="Y139" s="100"/>
      <c r="Z139" s="100"/>
      <c r="AA139" s="100"/>
      <c r="AB139" s="100"/>
      <c r="AC139" s="100"/>
      <c r="AD139" s="100"/>
      <c r="AE139" s="48">
        <v>6</v>
      </c>
      <c r="AF139" s="100"/>
      <c r="AG139" s="100"/>
      <c r="AH139" s="101"/>
      <c r="AI139" s="108">
        <f t="shared" si="5"/>
        <v>108</v>
      </c>
      <c r="AJ139" s="114">
        <v>137</v>
      </c>
      <c r="AK139" s="61">
        <f t="shared" si="6"/>
        <v>4.5666666666666664</v>
      </c>
      <c r="AL139" s="35" t="s">
        <v>188</v>
      </c>
    </row>
    <row r="140" spans="1:38" x14ac:dyDescent="0.25">
      <c r="A140" s="73">
        <v>128</v>
      </c>
      <c r="B140" s="73" t="s">
        <v>227</v>
      </c>
      <c r="C140" s="115" t="s">
        <v>266</v>
      </c>
      <c r="D140" s="116">
        <v>24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94">
        <v>18</v>
      </c>
      <c r="T140" s="94"/>
      <c r="U140" s="94">
        <v>18</v>
      </c>
      <c r="V140" s="100"/>
      <c r="W140" s="100"/>
      <c r="X140" s="48">
        <v>12</v>
      </c>
      <c r="Y140" s="100"/>
      <c r="Z140" s="100"/>
      <c r="AA140" s="100"/>
      <c r="AB140" s="100"/>
      <c r="AC140" s="100"/>
      <c r="AD140" s="100"/>
      <c r="AE140" s="48"/>
      <c r="AF140" s="100"/>
      <c r="AG140" s="100"/>
      <c r="AH140" s="101"/>
      <c r="AI140" s="108">
        <f t="shared" si="5"/>
        <v>72</v>
      </c>
      <c r="AJ140" s="114">
        <v>84</v>
      </c>
      <c r="AK140" s="61">
        <f t="shared" si="6"/>
        <v>3.5</v>
      </c>
      <c r="AL140" s="35" t="s">
        <v>188</v>
      </c>
    </row>
    <row r="141" spans="1:38" x14ac:dyDescent="0.25">
      <c r="A141" s="73">
        <v>129</v>
      </c>
      <c r="B141" s="73" t="s">
        <v>227</v>
      </c>
      <c r="C141" s="115" t="s">
        <v>225</v>
      </c>
      <c r="D141" s="92">
        <v>18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93">
        <v>36</v>
      </c>
      <c r="T141" s="93"/>
      <c r="U141" s="93">
        <v>36</v>
      </c>
      <c r="V141" s="100"/>
      <c r="W141" s="100"/>
      <c r="X141" s="47">
        <v>60</v>
      </c>
      <c r="Y141" s="100"/>
      <c r="Z141" s="100"/>
      <c r="AA141" s="100"/>
      <c r="AB141" s="100"/>
      <c r="AC141" s="100"/>
      <c r="AD141" s="100"/>
      <c r="AE141" s="48"/>
      <c r="AF141" s="100"/>
      <c r="AG141" s="100"/>
      <c r="AH141" s="101"/>
      <c r="AI141" s="108">
        <f t="shared" si="5"/>
        <v>150</v>
      </c>
      <c r="AJ141" s="114">
        <v>127</v>
      </c>
      <c r="AK141" s="61">
        <f t="shared" si="6"/>
        <v>7.0555555555555554</v>
      </c>
      <c r="AL141" s="35" t="s">
        <v>188</v>
      </c>
    </row>
    <row r="142" spans="1:38" x14ac:dyDescent="0.25">
      <c r="A142" s="73">
        <v>130</v>
      </c>
      <c r="B142" s="73" t="s">
        <v>227</v>
      </c>
      <c r="C142" s="115" t="s">
        <v>282</v>
      </c>
      <c r="D142" s="92">
        <v>54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93"/>
      <c r="T142" s="93"/>
      <c r="U142" s="93"/>
      <c r="V142" s="100"/>
      <c r="W142" s="100">
        <v>24</v>
      </c>
      <c r="X142" s="47">
        <v>60</v>
      </c>
      <c r="Y142" s="100"/>
      <c r="Z142" s="100"/>
      <c r="AA142" s="100"/>
      <c r="AB142" s="100"/>
      <c r="AC142" s="100"/>
      <c r="AD142" s="100"/>
      <c r="AE142" s="48">
        <v>12</v>
      </c>
      <c r="AF142" s="100"/>
      <c r="AG142" s="100"/>
      <c r="AH142" s="101"/>
      <c r="AI142" s="108">
        <f t="shared" si="5"/>
        <v>150</v>
      </c>
      <c r="AJ142" s="114">
        <v>115</v>
      </c>
      <c r="AK142" s="61">
        <f t="shared" si="6"/>
        <v>2.1296296296296298</v>
      </c>
      <c r="AL142" s="35" t="s">
        <v>188</v>
      </c>
    </row>
    <row r="143" spans="1:38" x14ac:dyDescent="0.25">
      <c r="A143" s="73">
        <v>131</v>
      </c>
      <c r="B143" s="73" t="s">
        <v>227</v>
      </c>
      <c r="C143" s="115" t="s">
        <v>267</v>
      </c>
      <c r="D143" s="92">
        <v>30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>
        <v>6</v>
      </c>
      <c r="S143" s="93">
        <v>36</v>
      </c>
      <c r="T143" s="93"/>
      <c r="U143" s="93">
        <v>36</v>
      </c>
      <c r="V143" s="100"/>
      <c r="W143" s="100"/>
      <c r="X143" s="47">
        <v>36</v>
      </c>
      <c r="Y143" s="100"/>
      <c r="Z143" s="100"/>
      <c r="AA143" s="100"/>
      <c r="AB143" s="100"/>
      <c r="AC143" s="100"/>
      <c r="AD143" s="100"/>
      <c r="AE143" s="48">
        <v>6</v>
      </c>
      <c r="AF143" s="100"/>
      <c r="AG143" s="100"/>
      <c r="AH143" s="101"/>
      <c r="AI143" s="108">
        <f t="shared" si="5"/>
        <v>150</v>
      </c>
      <c r="AJ143" s="114">
        <v>113</v>
      </c>
      <c r="AK143" s="61">
        <f t="shared" si="6"/>
        <v>3.7666666666666666</v>
      </c>
      <c r="AL143" s="35" t="s">
        <v>188</v>
      </c>
    </row>
    <row r="144" spans="1:38" x14ac:dyDescent="0.25">
      <c r="A144" s="73">
        <v>132</v>
      </c>
      <c r="B144" s="73" t="s">
        <v>227</v>
      </c>
      <c r="C144" s="115" t="s">
        <v>371</v>
      </c>
      <c r="D144" s="92">
        <v>6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93">
        <v>24</v>
      </c>
      <c r="T144" s="93"/>
      <c r="U144" s="93">
        <v>24</v>
      </c>
      <c r="V144" s="100"/>
      <c r="W144" s="100">
        <v>12</v>
      </c>
      <c r="X144" s="47">
        <v>72</v>
      </c>
      <c r="Y144" s="100"/>
      <c r="Z144" s="100"/>
      <c r="AA144" s="100"/>
      <c r="AB144" s="100"/>
      <c r="AC144" s="100"/>
      <c r="AD144" s="100"/>
      <c r="AE144" s="48">
        <v>6</v>
      </c>
      <c r="AF144" s="100"/>
      <c r="AG144" s="100"/>
      <c r="AH144" s="101"/>
      <c r="AI144" s="108">
        <f t="shared" si="5"/>
        <v>144</v>
      </c>
      <c r="AJ144" s="114">
        <v>100</v>
      </c>
      <c r="AK144" s="61">
        <f t="shared" si="6"/>
        <v>16.666666666666668</v>
      </c>
      <c r="AL144" s="35" t="s">
        <v>188</v>
      </c>
    </row>
    <row r="145" spans="1:38" x14ac:dyDescent="0.25">
      <c r="A145" s="73">
        <v>133</v>
      </c>
      <c r="B145" s="73" t="s">
        <v>227</v>
      </c>
      <c r="C145" s="115" t="s">
        <v>372</v>
      </c>
      <c r="D145" s="92">
        <v>24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93">
        <v>12</v>
      </c>
      <c r="T145" s="93"/>
      <c r="U145" s="93">
        <v>12</v>
      </c>
      <c r="V145" s="100"/>
      <c r="W145" s="100"/>
      <c r="X145" s="47">
        <v>24</v>
      </c>
      <c r="Y145" s="100"/>
      <c r="Z145" s="100"/>
      <c r="AA145" s="100"/>
      <c r="AB145" s="100"/>
      <c r="AC145" s="100"/>
      <c r="AD145" s="100"/>
      <c r="AE145" s="48">
        <v>6</v>
      </c>
      <c r="AF145" s="100"/>
      <c r="AG145" s="100"/>
      <c r="AH145" s="101"/>
      <c r="AI145" s="108">
        <f t="shared" si="5"/>
        <v>78</v>
      </c>
      <c r="AJ145" s="114">
        <v>105</v>
      </c>
      <c r="AK145" s="61">
        <f t="shared" si="6"/>
        <v>4.375</v>
      </c>
      <c r="AL145" s="35" t="s">
        <v>188</v>
      </c>
    </row>
    <row r="146" spans="1:38" x14ac:dyDescent="0.25">
      <c r="A146" s="73">
        <v>134</v>
      </c>
      <c r="B146" s="73" t="s">
        <v>227</v>
      </c>
      <c r="C146" s="115" t="s">
        <v>373</v>
      </c>
      <c r="D146" s="92">
        <v>42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93">
        <v>12</v>
      </c>
      <c r="T146" s="93"/>
      <c r="U146" s="93">
        <v>12</v>
      </c>
      <c r="V146" s="100"/>
      <c r="W146" s="100"/>
      <c r="X146" s="47">
        <v>12</v>
      </c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1"/>
      <c r="AI146" s="108">
        <f t="shared" si="5"/>
        <v>78</v>
      </c>
      <c r="AJ146" s="114">
        <v>104</v>
      </c>
      <c r="AK146" s="61">
        <f t="shared" si="6"/>
        <v>2.4761904761904763</v>
      </c>
      <c r="AL146" s="35" t="s">
        <v>188</v>
      </c>
    </row>
    <row r="147" spans="1:38" x14ac:dyDescent="0.25">
      <c r="A147" s="73">
        <v>135</v>
      </c>
      <c r="B147" s="73" t="s">
        <v>227</v>
      </c>
      <c r="C147" s="115" t="s">
        <v>374</v>
      </c>
      <c r="D147" s="116">
        <v>150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1"/>
      <c r="AI147" s="108">
        <f t="shared" si="5"/>
        <v>150</v>
      </c>
      <c r="AJ147" s="114">
        <v>201</v>
      </c>
      <c r="AK147" s="61">
        <f t="shared" si="6"/>
        <v>1.34</v>
      </c>
      <c r="AL147" s="35" t="s">
        <v>190</v>
      </c>
    </row>
    <row r="148" spans="1:38" x14ac:dyDescent="0.25">
      <c r="A148" s="73">
        <v>136</v>
      </c>
      <c r="B148" s="73" t="s">
        <v>227</v>
      </c>
      <c r="C148" s="115" t="s">
        <v>375</v>
      </c>
      <c r="D148" s="92">
        <v>150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1"/>
      <c r="AI148" s="108">
        <f t="shared" si="5"/>
        <v>150</v>
      </c>
      <c r="AJ148" s="114">
        <v>204</v>
      </c>
      <c r="AK148" s="61">
        <f t="shared" si="6"/>
        <v>1.36</v>
      </c>
      <c r="AL148" s="35" t="s">
        <v>189</v>
      </c>
    </row>
    <row r="149" spans="1:38" x14ac:dyDescent="0.25">
      <c r="A149" s="73">
        <v>137</v>
      </c>
      <c r="B149" s="73" t="s">
        <v>227</v>
      </c>
      <c r="C149" s="91" t="s">
        <v>213</v>
      </c>
      <c r="D149" s="117">
        <v>54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93">
        <v>10</v>
      </c>
      <c r="T149" s="93"/>
      <c r="U149" s="93">
        <v>20</v>
      </c>
      <c r="V149" s="93"/>
      <c r="W149" s="93">
        <v>42</v>
      </c>
      <c r="X149" s="93">
        <v>24</v>
      </c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1"/>
      <c r="AI149" s="108">
        <f t="shared" si="5"/>
        <v>150</v>
      </c>
      <c r="AJ149" s="114">
        <v>221</v>
      </c>
      <c r="AK149" s="61">
        <f t="shared" si="6"/>
        <v>4.0925925925925926</v>
      </c>
      <c r="AL149" s="35" t="s">
        <v>191</v>
      </c>
    </row>
    <row r="150" spans="1:38" x14ac:dyDescent="0.25">
      <c r="A150" s="73">
        <v>138</v>
      </c>
      <c r="B150" s="73" t="s">
        <v>227</v>
      </c>
      <c r="C150" s="91" t="s">
        <v>251</v>
      </c>
      <c r="D150" s="117">
        <v>45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93">
        <v>10</v>
      </c>
      <c r="T150" s="93"/>
      <c r="U150" s="93">
        <v>30</v>
      </c>
      <c r="V150" s="93"/>
      <c r="W150" s="93">
        <v>46</v>
      </c>
      <c r="X150" s="93">
        <v>19</v>
      </c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1"/>
      <c r="AI150" s="108">
        <f t="shared" si="5"/>
        <v>150</v>
      </c>
      <c r="AJ150" s="114">
        <v>142</v>
      </c>
      <c r="AK150" s="61">
        <f t="shared" si="6"/>
        <v>3.1555555555555554</v>
      </c>
      <c r="AL150" s="35" t="s">
        <v>191</v>
      </c>
    </row>
    <row r="151" spans="1:38" x14ac:dyDescent="0.25">
      <c r="A151" s="73">
        <v>139</v>
      </c>
      <c r="B151" s="73" t="s">
        <v>227</v>
      </c>
      <c r="C151" s="91" t="s">
        <v>252</v>
      </c>
      <c r="D151" s="117">
        <v>45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93">
        <v>10</v>
      </c>
      <c r="T151" s="93"/>
      <c r="U151" s="93">
        <v>30</v>
      </c>
      <c r="V151" s="93"/>
      <c r="W151" s="93">
        <v>46</v>
      </c>
      <c r="X151" s="93">
        <v>19</v>
      </c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1"/>
      <c r="AI151" s="108">
        <f t="shared" si="5"/>
        <v>150</v>
      </c>
      <c r="AJ151" s="114">
        <v>103</v>
      </c>
      <c r="AK151" s="61">
        <f t="shared" si="6"/>
        <v>2.2888888888888888</v>
      </c>
      <c r="AL151" s="35" t="s">
        <v>191</v>
      </c>
    </row>
    <row r="152" spans="1:38" x14ac:dyDescent="0.25">
      <c r="A152" s="73">
        <v>140</v>
      </c>
      <c r="B152" s="73" t="s">
        <v>227</v>
      </c>
      <c r="C152" s="91" t="s">
        <v>253</v>
      </c>
      <c r="D152" s="117">
        <v>45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93">
        <v>15</v>
      </c>
      <c r="T152" s="93"/>
      <c r="U152" s="93">
        <v>25</v>
      </c>
      <c r="V152" s="93"/>
      <c r="W152" s="93">
        <v>40</v>
      </c>
      <c r="X152" s="93">
        <v>25</v>
      </c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08">
        <f t="shared" si="5"/>
        <v>150</v>
      </c>
      <c r="AJ152" s="114">
        <v>74</v>
      </c>
      <c r="AK152" s="61">
        <f t="shared" si="6"/>
        <v>1.6444444444444444</v>
      </c>
      <c r="AL152" s="35" t="s">
        <v>191</v>
      </c>
    </row>
    <row r="153" spans="1:38" x14ac:dyDescent="0.25">
      <c r="A153" s="73">
        <v>141</v>
      </c>
      <c r="B153" s="73" t="s">
        <v>227</v>
      </c>
      <c r="C153" s="91" t="s">
        <v>376</v>
      </c>
      <c r="D153" s="117">
        <v>90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17"/>
      <c r="T153" s="117"/>
      <c r="U153" s="117"/>
      <c r="V153" s="117"/>
      <c r="W153" s="117">
        <v>60</v>
      </c>
      <c r="X153" s="117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08">
        <f t="shared" si="5"/>
        <v>150</v>
      </c>
      <c r="AJ153" s="114">
        <v>152</v>
      </c>
      <c r="AK153" s="61">
        <f t="shared" si="6"/>
        <v>1.6888888888888889</v>
      </c>
      <c r="AL153" s="35" t="s">
        <v>214</v>
      </c>
    </row>
    <row r="154" spans="1:38" x14ac:dyDescent="0.25">
      <c r="A154" s="73">
        <v>142</v>
      </c>
      <c r="B154" s="73" t="s">
        <v>227</v>
      </c>
      <c r="C154" s="91" t="s">
        <v>377</v>
      </c>
      <c r="D154" s="117">
        <v>90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17"/>
      <c r="T154" s="117"/>
      <c r="U154" s="117"/>
      <c r="V154" s="117"/>
      <c r="W154" s="117">
        <v>60</v>
      </c>
      <c r="X154" s="117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08">
        <f t="shared" si="5"/>
        <v>150</v>
      </c>
      <c r="AJ154" s="114">
        <v>163</v>
      </c>
      <c r="AK154" s="61">
        <f t="shared" si="6"/>
        <v>1.8111111111111111</v>
      </c>
      <c r="AL154" s="35" t="s">
        <v>215</v>
      </c>
    </row>
    <row r="155" spans="1:38" x14ac:dyDescent="0.25">
      <c r="A155" s="73">
        <v>143</v>
      </c>
      <c r="B155" s="73" t="s">
        <v>227</v>
      </c>
      <c r="C155" s="91" t="s">
        <v>378</v>
      </c>
      <c r="D155" s="117">
        <v>90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17"/>
      <c r="T155" s="117"/>
      <c r="U155" s="117"/>
      <c r="V155" s="117"/>
      <c r="W155" s="117">
        <v>60</v>
      </c>
      <c r="X155" s="117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08">
        <f t="shared" si="5"/>
        <v>150</v>
      </c>
      <c r="AJ155" s="114">
        <v>108</v>
      </c>
      <c r="AK155" s="61">
        <f t="shared" si="6"/>
        <v>1.2</v>
      </c>
      <c r="AL155" s="35" t="s">
        <v>216</v>
      </c>
    </row>
    <row r="156" spans="1:38" x14ac:dyDescent="0.25">
      <c r="A156" s="73">
        <v>144</v>
      </c>
      <c r="B156" s="73" t="s">
        <v>227</v>
      </c>
      <c r="C156" s="102" t="s">
        <v>263</v>
      </c>
      <c r="D156" s="99">
        <v>30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93">
        <v>20</v>
      </c>
      <c r="V156" s="93"/>
      <c r="W156" s="93"/>
      <c r="X156" s="93">
        <v>60</v>
      </c>
      <c r="Y156" s="100"/>
      <c r="Z156" s="100"/>
      <c r="AA156" s="100"/>
      <c r="AB156" s="100"/>
      <c r="AC156" s="100"/>
      <c r="AD156" s="100"/>
      <c r="AE156" s="100">
        <v>40</v>
      </c>
      <c r="AF156" s="100"/>
      <c r="AG156" s="100"/>
      <c r="AH156" s="101"/>
      <c r="AI156" s="108">
        <f t="shared" si="5"/>
        <v>150</v>
      </c>
      <c r="AJ156" s="114">
        <v>39</v>
      </c>
      <c r="AK156" s="61">
        <f t="shared" si="6"/>
        <v>1.3</v>
      </c>
      <c r="AL156" s="35" t="s">
        <v>195</v>
      </c>
    </row>
    <row r="157" spans="1:38" x14ac:dyDescent="0.25">
      <c r="A157" s="73">
        <v>145</v>
      </c>
      <c r="B157" s="73" t="s">
        <v>227</v>
      </c>
      <c r="C157" s="91" t="s">
        <v>254</v>
      </c>
      <c r="D157" s="99">
        <v>50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93">
        <v>50</v>
      </c>
      <c r="V157" s="93"/>
      <c r="W157" s="93">
        <v>50</v>
      </c>
      <c r="X157" s="93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08">
        <f t="shared" si="5"/>
        <v>150</v>
      </c>
      <c r="AJ157" s="114">
        <v>114</v>
      </c>
      <c r="AK157" s="61">
        <f t="shared" si="6"/>
        <v>2.2799999999999998</v>
      </c>
      <c r="AL157" s="35" t="s">
        <v>195</v>
      </c>
    </row>
    <row r="158" spans="1:38" x14ac:dyDescent="0.25">
      <c r="A158" s="73">
        <v>146</v>
      </c>
      <c r="B158" s="73" t="s">
        <v>227</v>
      </c>
      <c r="C158" s="91" t="s">
        <v>379</v>
      </c>
      <c r="D158" s="99">
        <v>50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93">
        <v>50</v>
      </c>
      <c r="V158" s="93"/>
      <c r="W158" s="93">
        <v>50</v>
      </c>
      <c r="X158" s="93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08">
        <f t="shared" si="5"/>
        <v>150</v>
      </c>
      <c r="AJ158" s="114">
        <v>194</v>
      </c>
      <c r="AK158" s="61">
        <f t="shared" si="6"/>
        <v>3.88</v>
      </c>
      <c r="AL158" s="35" t="s">
        <v>195</v>
      </c>
    </row>
    <row r="159" spans="1:38" x14ac:dyDescent="0.25">
      <c r="A159" s="73">
        <v>147</v>
      </c>
      <c r="B159" s="73" t="s">
        <v>227</v>
      </c>
      <c r="C159" s="118" t="s">
        <v>256</v>
      </c>
      <c r="D159" s="99">
        <v>18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>
        <v>12</v>
      </c>
      <c r="V159" s="100"/>
      <c r="W159" s="100">
        <v>48</v>
      </c>
      <c r="X159" s="100">
        <v>12</v>
      </c>
      <c r="Y159" s="100"/>
      <c r="Z159" s="100"/>
      <c r="AA159" s="100"/>
      <c r="AB159" s="100"/>
      <c r="AC159" s="100"/>
      <c r="AD159" s="100"/>
      <c r="AE159" s="100">
        <v>54</v>
      </c>
      <c r="AF159" s="100"/>
      <c r="AG159" s="100"/>
      <c r="AH159" s="101">
        <v>6</v>
      </c>
      <c r="AI159" s="108">
        <f t="shared" si="5"/>
        <v>150</v>
      </c>
      <c r="AJ159" s="114">
        <v>70</v>
      </c>
      <c r="AK159" s="61">
        <f t="shared" si="6"/>
        <v>3.8888888888888888</v>
      </c>
      <c r="AL159" s="35" t="s">
        <v>196</v>
      </c>
    </row>
    <row r="160" spans="1:38" x14ac:dyDescent="0.25">
      <c r="A160" s="73">
        <v>148</v>
      </c>
      <c r="B160" s="73" t="s">
        <v>227</v>
      </c>
      <c r="C160" s="118" t="s">
        <v>255</v>
      </c>
      <c r="D160" s="99">
        <v>6</v>
      </c>
      <c r="E160" s="100"/>
      <c r="F160" s="209" t="s">
        <v>381</v>
      </c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1"/>
      <c r="AG160" s="100"/>
      <c r="AH160" s="101"/>
      <c r="AI160" s="108">
        <f t="shared" si="5"/>
        <v>6</v>
      </c>
      <c r="AJ160" s="114">
        <v>6</v>
      </c>
      <c r="AK160" s="61">
        <f t="shared" si="6"/>
        <v>1</v>
      </c>
      <c r="AL160" s="35" t="s">
        <v>196</v>
      </c>
    </row>
    <row r="161" spans="1:38" x14ac:dyDescent="0.25">
      <c r="A161" s="73">
        <v>149</v>
      </c>
      <c r="B161" s="73" t="s">
        <v>227</v>
      </c>
      <c r="C161" s="118" t="s">
        <v>217</v>
      </c>
      <c r="D161" s="99">
        <v>54</v>
      </c>
      <c r="E161" s="100"/>
      <c r="F161" s="209" t="s">
        <v>382</v>
      </c>
      <c r="G161" s="210"/>
      <c r="H161" s="210"/>
      <c r="I161" s="210"/>
      <c r="J161" s="210"/>
      <c r="K161" s="210"/>
      <c r="L161" s="210"/>
      <c r="M161" s="210"/>
      <c r="N161" s="210"/>
      <c r="O161" s="210"/>
      <c r="P161" s="211"/>
      <c r="Q161" s="100"/>
      <c r="R161" s="100"/>
      <c r="S161" s="100"/>
      <c r="T161" s="100"/>
      <c r="U161" s="100">
        <v>36</v>
      </c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>
        <v>12</v>
      </c>
      <c r="AF161" s="100"/>
      <c r="AG161" s="100"/>
      <c r="AH161" s="101">
        <v>6</v>
      </c>
      <c r="AI161" s="108">
        <f t="shared" si="5"/>
        <v>108</v>
      </c>
      <c r="AJ161" s="114">
        <v>257</v>
      </c>
      <c r="AK161" s="61">
        <f t="shared" si="6"/>
        <v>4.7592592592592595</v>
      </c>
      <c r="AL161" s="35" t="s">
        <v>196</v>
      </c>
    </row>
    <row r="162" spans="1:38" x14ac:dyDescent="0.25">
      <c r="A162" s="73">
        <v>150</v>
      </c>
      <c r="B162" s="73" t="s">
        <v>227</v>
      </c>
      <c r="C162" s="91" t="s">
        <v>380</v>
      </c>
      <c r="D162" s="99">
        <v>84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54</v>
      </c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>
        <v>6</v>
      </c>
      <c r="AF162" s="100"/>
      <c r="AG162" s="100"/>
      <c r="AH162" s="101">
        <v>6</v>
      </c>
      <c r="AI162" s="108">
        <f t="shared" si="5"/>
        <v>150</v>
      </c>
      <c r="AJ162" s="114">
        <v>296</v>
      </c>
      <c r="AK162" s="61">
        <f t="shared" si="6"/>
        <v>3.5238095238095237</v>
      </c>
      <c r="AL162" s="35" t="s">
        <v>196</v>
      </c>
    </row>
    <row r="163" spans="1:38" x14ac:dyDescent="0.25">
      <c r="A163" s="73">
        <v>151</v>
      </c>
      <c r="B163" s="73" t="s">
        <v>227</v>
      </c>
      <c r="C163" s="91" t="s">
        <v>383</v>
      </c>
      <c r="D163" s="99">
        <v>90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60</v>
      </c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08">
        <f t="shared" si="5"/>
        <v>150</v>
      </c>
      <c r="AJ163" s="114">
        <v>135</v>
      </c>
      <c r="AK163" s="61">
        <f t="shared" si="6"/>
        <v>1.5</v>
      </c>
      <c r="AL163" s="35" t="s">
        <v>412</v>
      </c>
    </row>
    <row r="164" spans="1:38" x14ac:dyDescent="0.25">
      <c r="A164" s="73">
        <v>152</v>
      </c>
      <c r="B164" s="73" t="s">
        <v>227</v>
      </c>
      <c r="C164" s="91" t="s">
        <v>272</v>
      </c>
      <c r="D164" s="99">
        <v>90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60</v>
      </c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1"/>
      <c r="AI164" s="108">
        <f t="shared" si="5"/>
        <v>150</v>
      </c>
      <c r="AJ164" s="114">
        <v>125</v>
      </c>
      <c r="AK164" s="61">
        <f t="shared" si="6"/>
        <v>1.3888888888888888</v>
      </c>
      <c r="AL164" s="35" t="s">
        <v>412</v>
      </c>
    </row>
    <row r="165" spans="1:38" ht="15" customHeight="1" thickBot="1" x14ac:dyDescent="0.3">
      <c r="A165" s="73">
        <v>153</v>
      </c>
      <c r="B165" s="73" t="s">
        <v>227</v>
      </c>
      <c r="C165" s="91" t="s">
        <v>384</v>
      </c>
      <c r="D165" s="99">
        <v>90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60</v>
      </c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108">
        <f t="shared" si="5"/>
        <v>150</v>
      </c>
      <c r="AJ165" s="114">
        <v>213</v>
      </c>
      <c r="AK165" s="61">
        <f t="shared" si="6"/>
        <v>2.3666666666666667</v>
      </c>
      <c r="AL165" s="35" t="s">
        <v>412</v>
      </c>
    </row>
    <row r="166" spans="1:38" ht="15.75" thickBot="1" x14ac:dyDescent="0.3">
      <c r="A166" s="219" t="s">
        <v>2</v>
      </c>
      <c r="B166" s="220"/>
      <c r="C166" s="221"/>
      <c r="D166" s="58">
        <f>SUM(D13:D165)</f>
        <v>4079</v>
      </c>
      <c r="E166" s="78"/>
      <c r="F166" s="78">
        <f>SUM(F13:F165)</f>
        <v>4</v>
      </c>
      <c r="G166" s="78">
        <f>SUM(G13:G165)</f>
        <v>256</v>
      </c>
      <c r="H166" s="79">
        <f>SUM(H13:H165)</f>
        <v>0</v>
      </c>
      <c r="I166" s="79"/>
      <c r="J166" s="79">
        <f t="shared" ref="J166:AH166" si="7">SUM(J13:J165)</f>
        <v>24</v>
      </c>
      <c r="K166" s="79">
        <f t="shared" si="7"/>
        <v>0</v>
      </c>
      <c r="L166" s="79">
        <f t="shared" si="7"/>
        <v>208</v>
      </c>
      <c r="M166" s="79">
        <f t="shared" si="7"/>
        <v>0</v>
      </c>
      <c r="N166" s="79">
        <f t="shared" si="7"/>
        <v>0</v>
      </c>
      <c r="O166" s="79">
        <f t="shared" si="7"/>
        <v>0</v>
      </c>
      <c r="P166" s="79">
        <f t="shared" si="7"/>
        <v>0</v>
      </c>
      <c r="Q166" s="79">
        <f t="shared" si="7"/>
        <v>0</v>
      </c>
      <c r="R166" s="79">
        <f t="shared" si="7"/>
        <v>330</v>
      </c>
      <c r="S166" s="79">
        <f t="shared" si="7"/>
        <v>1479</v>
      </c>
      <c r="T166" s="79">
        <f t="shared" si="7"/>
        <v>138</v>
      </c>
      <c r="U166" s="79">
        <f t="shared" si="7"/>
        <v>3239</v>
      </c>
      <c r="V166" s="79">
        <f t="shared" si="7"/>
        <v>0</v>
      </c>
      <c r="W166" s="79">
        <f t="shared" si="7"/>
        <v>2830</v>
      </c>
      <c r="X166" s="79">
        <f t="shared" si="7"/>
        <v>5043</v>
      </c>
      <c r="Y166" s="79">
        <f t="shared" si="7"/>
        <v>0</v>
      </c>
      <c r="Z166" s="79">
        <f t="shared" si="7"/>
        <v>0</v>
      </c>
      <c r="AA166" s="79">
        <f t="shared" si="7"/>
        <v>0</v>
      </c>
      <c r="AB166" s="79">
        <f t="shared" si="7"/>
        <v>0</v>
      </c>
      <c r="AC166" s="79">
        <f t="shared" si="7"/>
        <v>18</v>
      </c>
      <c r="AD166" s="79">
        <f t="shared" si="7"/>
        <v>0</v>
      </c>
      <c r="AE166" s="79">
        <f t="shared" si="7"/>
        <v>484</v>
      </c>
      <c r="AF166" s="79">
        <f t="shared" si="7"/>
        <v>24</v>
      </c>
      <c r="AG166" s="79">
        <f t="shared" si="7"/>
        <v>738</v>
      </c>
      <c r="AH166" s="80">
        <f t="shared" si="7"/>
        <v>54</v>
      </c>
      <c r="AI166" s="85">
        <f>SUM(D166:AH166)</f>
        <v>18948</v>
      </c>
      <c r="AJ166" s="84">
        <f>SUM(AJ13:AJ165)</f>
        <v>13198</v>
      </c>
      <c r="AK166" s="62">
        <f t="shared" si="3"/>
        <v>3.2355969600392251</v>
      </c>
    </row>
    <row r="167" spans="1:38" x14ac:dyDescent="0.25">
      <c r="A167" s="36"/>
      <c r="B167" s="36"/>
      <c r="AD167" s="49"/>
      <c r="AE167" s="49"/>
    </row>
    <row r="168" spans="1:38" x14ac:dyDescent="0.25">
      <c r="A168" s="36"/>
      <c r="B168" s="36"/>
      <c r="C168" s="50" t="s">
        <v>18</v>
      </c>
      <c r="AD168" s="49"/>
      <c r="AE168" s="49"/>
    </row>
    <row r="169" spans="1:38" x14ac:dyDescent="0.25">
      <c r="A169" s="36"/>
      <c r="B169" s="36"/>
      <c r="AD169" s="49"/>
      <c r="AE169" s="49"/>
    </row>
    <row r="170" spans="1:38" x14ac:dyDescent="0.25">
      <c r="A170" s="36"/>
      <c r="B170" s="36"/>
      <c r="AD170" s="49"/>
      <c r="AE170" s="49"/>
    </row>
    <row r="171" spans="1:38" x14ac:dyDescent="0.25">
      <c r="A171" s="36"/>
      <c r="B171" s="36"/>
      <c r="AD171" s="49"/>
      <c r="AE171" s="49"/>
    </row>
    <row r="172" spans="1:38" x14ac:dyDescent="0.25">
      <c r="A172" s="51"/>
      <c r="B172" s="51"/>
      <c r="C172" s="52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AA172" s="53"/>
      <c r="AB172" s="53"/>
      <c r="AC172" s="53"/>
      <c r="AD172" s="49"/>
      <c r="AE172" s="49"/>
      <c r="AF172" s="53"/>
      <c r="AG172" s="53"/>
      <c r="AH172" s="53"/>
    </row>
    <row r="173" spans="1:38" x14ac:dyDescent="0.25">
      <c r="A173" t="s">
        <v>5</v>
      </c>
      <c r="C173" s="54"/>
      <c r="F173" s="36" t="s">
        <v>6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AA173" s="44"/>
      <c r="AB173" s="44"/>
      <c r="AC173" s="44"/>
      <c r="AD173" s="49"/>
      <c r="AE173" s="49"/>
      <c r="AF173" s="44"/>
      <c r="AG173" s="44"/>
      <c r="AH173" s="44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1" x14ac:dyDescent="0.25">
      <c r="A177" s="51"/>
      <c r="B177" s="51"/>
      <c r="C177" s="52"/>
      <c r="AD177" s="49"/>
      <c r="AE177" s="49"/>
    </row>
    <row r="178" spans="1:31" x14ac:dyDescent="0.25">
      <c r="A178" t="s">
        <v>4</v>
      </c>
      <c r="C178" s="54"/>
      <c r="AD178" s="49"/>
      <c r="AE178" s="49"/>
    </row>
    <row r="179" spans="1:31" x14ac:dyDescent="0.25">
      <c r="A179" s="36"/>
      <c r="B179" s="36"/>
      <c r="F179" s="55" t="s">
        <v>146</v>
      </c>
      <c r="AD179" s="49"/>
      <c r="AE179" s="49"/>
    </row>
    <row r="180" spans="1:31" x14ac:dyDescent="0.25">
      <c r="A180" s="36"/>
      <c r="B180" s="36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D180" s="49"/>
      <c r="AE180" s="49"/>
    </row>
    <row r="181" spans="1:31" x14ac:dyDescent="0.25">
      <c r="A181" s="36"/>
      <c r="B181" s="36"/>
      <c r="D181" s="49" t="s">
        <v>19</v>
      </c>
      <c r="E181" s="49"/>
      <c r="F181" s="49" t="s">
        <v>129</v>
      </c>
      <c r="G181" s="49"/>
      <c r="H181" s="49"/>
      <c r="I181" s="49"/>
      <c r="J181" s="49"/>
      <c r="K181" s="49"/>
      <c r="L181" s="49"/>
      <c r="M181" s="49"/>
      <c r="N181" s="49"/>
      <c r="O181" s="49" t="s">
        <v>159</v>
      </c>
      <c r="P181" s="49"/>
      <c r="Q181" s="49" t="s">
        <v>140</v>
      </c>
      <c r="R181" s="49"/>
      <c r="W181" s="49"/>
      <c r="X181" s="49"/>
      <c r="Y181" s="56" t="s">
        <v>125</v>
      </c>
      <c r="Z181" s="57" t="s">
        <v>126</v>
      </c>
      <c r="AA181" s="49"/>
      <c r="AD181" s="49"/>
      <c r="AE181" s="49"/>
    </row>
    <row r="182" spans="1:31" x14ac:dyDescent="0.25">
      <c r="A182" s="36"/>
      <c r="B182" s="36"/>
      <c r="D182" s="49" t="s">
        <v>152</v>
      </c>
      <c r="E182" s="49"/>
      <c r="F182" s="49" t="s">
        <v>174</v>
      </c>
      <c r="G182" s="49"/>
      <c r="H182" s="49"/>
      <c r="I182" s="49"/>
      <c r="J182" s="49"/>
      <c r="K182" s="49"/>
      <c r="L182" s="49"/>
      <c r="M182" s="49"/>
      <c r="N182" s="49"/>
      <c r="O182" s="49" t="s">
        <v>53</v>
      </c>
      <c r="P182" s="49"/>
      <c r="Q182" s="49" t="s">
        <v>54</v>
      </c>
      <c r="R182" s="49"/>
      <c r="W182" s="49"/>
      <c r="X182" s="49"/>
      <c r="Y182" s="49" t="s">
        <v>117</v>
      </c>
      <c r="Z182" s="49" t="s">
        <v>118</v>
      </c>
      <c r="AA182" s="49"/>
      <c r="AD182" s="49"/>
      <c r="AE182" s="49"/>
    </row>
    <row r="183" spans="1:31" x14ac:dyDescent="0.25">
      <c r="A183" s="36"/>
      <c r="B183" s="36"/>
      <c r="D183" s="49" t="s">
        <v>20</v>
      </c>
      <c r="E183" s="49"/>
      <c r="F183" s="49" t="s">
        <v>103</v>
      </c>
      <c r="G183" s="49"/>
      <c r="H183" s="49"/>
      <c r="I183" s="49"/>
      <c r="J183" s="49"/>
      <c r="K183" s="49"/>
      <c r="L183" s="49"/>
      <c r="M183" s="49"/>
      <c r="N183" s="49"/>
      <c r="O183" s="49" t="s">
        <v>21</v>
      </c>
      <c r="P183" s="49"/>
      <c r="Q183" s="49" t="s">
        <v>115</v>
      </c>
      <c r="R183" s="49"/>
      <c r="W183" s="49"/>
      <c r="X183" s="49"/>
      <c r="Y183" s="49" t="s">
        <v>120</v>
      </c>
      <c r="Z183" s="49" t="s">
        <v>121</v>
      </c>
      <c r="AA183" s="57"/>
      <c r="AD183" s="49"/>
      <c r="AE183" s="49"/>
    </row>
    <row r="184" spans="1:31" x14ac:dyDescent="0.25">
      <c r="A184" s="36"/>
      <c r="B184" s="36"/>
      <c r="D184" s="49" t="s">
        <v>130</v>
      </c>
      <c r="E184" s="49"/>
      <c r="F184" s="49" t="s">
        <v>131</v>
      </c>
      <c r="G184" s="49"/>
      <c r="H184" s="49"/>
      <c r="I184" s="49"/>
      <c r="J184" s="49"/>
      <c r="K184" s="49"/>
      <c r="L184" s="49"/>
      <c r="M184" s="49"/>
      <c r="N184" s="49"/>
      <c r="O184" s="49" t="s">
        <v>29</v>
      </c>
      <c r="P184" s="49"/>
      <c r="Q184" s="49" t="s">
        <v>30</v>
      </c>
      <c r="R184" s="49"/>
      <c r="W184" s="49"/>
      <c r="X184" s="49"/>
      <c r="Y184" s="49" t="s">
        <v>122</v>
      </c>
      <c r="Z184" s="49" t="s">
        <v>123</v>
      </c>
      <c r="AA184" s="57"/>
      <c r="AD184" s="49"/>
      <c r="AE184" s="49"/>
    </row>
    <row r="185" spans="1:31" x14ac:dyDescent="0.25">
      <c r="A185" s="36"/>
      <c r="B185" s="36"/>
      <c r="D185" s="49" t="s">
        <v>102</v>
      </c>
      <c r="E185" s="49"/>
      <c r="F185" s="49" t="s">
        <v>132</v>
      </c>
      <c r="G185" s="49"/>
      <c r="H185" s="49"/>
      <c r="I185" s="49"/>
      <c r="J185" s="49"/>
      <c r="K185" s="49"/>
      <c r="L185" s="49"/>
      <c r="M185" s="49"/>
      <c r="N185" s="49"/>
      <c r="O185" s="49" t="s">
        <v>22</v>
      </c>
      <c r="P185" s="49"/>
      <c r="Q185" s="49" t="s">
        <v>23</v>
      </c>
      <c r="R185" s="49"/>
      <c r="W185" s="49"/>
      <c r="X185" s="49"/>
      <c r="Y185" s="49" t="s">
        <v>150</v>
      </c>
      <c r="Z185" s="49" t="s">
        <v>151</v>
      </c>
      <c r="AA185" s="49"/>
      <c r="AD185" s="49"/>
      <c r="AE185" s="49"/>
    </row>
    <row r="186" spans="1:31" x14ac:dyDescent="0.25">
      <c r="A186" s="36"/>
      <c r="B186" s="36"/>
      <c r="D186" s="49" t="s">
        <v>133</v>
      </c>
      <c r="E186" s="49"/>
      <c r="F186" s="49" t="s">
        <v>134</v>
      </c>
      <c r="G186" s="49"/>
      <c r="H186" s="49"/>
      <c r="I186" s="49"/>
      <c r="J186" s="49"/>
      <c r="K186" s="49"/>
      <c r="L186" s="49"/>
      <c r="M186" s="49"/>
      <c r="N186" s="49"/>
      <c r="O186" s="49" t="s">
        <v>141</v>
      </c>
      <c r="P186" s="49"/>
      <c r="Q186" s="49" t="s">
        <v>144</v>
      </c>
      <c r="W186" s="49"/>
      <c r="X186" s="49"/>
      <c r="Y186" s="49" t="s">
        <v>160</v>
      </c>
      <c r="Z186" s="49" t="s">
        <v>161</v>
      </c>
      <c r="AA186" s="49"/>
      <c r="AD186" s="49"/>
      <c r="AE186" s="49"/>
    </row>
    <row r="187" spans="1:31" x14ac:dyDescent="0.25">
      <c r="A187" s="36"/>
      <c r="B187" s="36"/>
      <c r="D187" s="49" t="s">
        <v>135</v>
      </c>
      <c r="E187" s="49"/>
      <c r="F187" s="49" t="s">
        <v>136</v>
      </c>
      <c r="G187" s="49"/>
      <c r="H187" s="49"/>
      <c r="I187" s="49"/>
      <c r="J187" s="49"/>
      <c r="K187" s="49"/>
      <c r="L187" s="49"/>
      <c r="M187" s="49"/>
      <c r="N187" s="49"/>
      <c r="O187" s="49" t="s">
        <v>142</v>
      </c>
      <c r="P187" s="49"/>
      <c r="Q187" s="49" t="s">
        <v>143</v>
      </c>
      <c r="R187" s="49"/>
      <c r="W187" s="49"/>
      <c r="X187" s="49"/>
      <c r="Y187" s="49" t="s">
        <v>163</v>
      </c>
      <c r="Z187" s="49" t="s">
        <v>164</v>
      </c>
      <c r="AA187" s="49"/>
      <c r="AD187" s="49"/>
      <c r="AE187" s="49"/>
    </row>
    <row r="188" spans="1:31" x14ac:dyDescent="0.25">
      <c r="A188" s="36"/>
      <c r="B188" s="36"/>
      <c r="D188" s="49" t="s">
        <v>137</v>
      </c>
      <c r="E188" s="49"/>
      <c r="F188" s="49" t="s">
        <v>138</v>
      </c>
      <c r="O188" s="49" t="s">
        <v>25</v>
      </c>
      <c r="P188" s="49"/>
      <c r="Q188" s="49" t="s">
        <v>28</v>
      </c>
      <c r="R188" s="49"/>
      <c r="Y188" s="49" t="s">
        <v>166</v>
      </c>
      <c r="Z188" s="49" t="s">
        <v>167</v>
      </c>
      <c r="AD188" s="49"/>
      <c r="AE188" s="49"/>
    </row>
    <row r="189" spans="1:31" x14ac:dyDescent="0.25">
      <c r="A189" s="36"/>
      <c r="B189" s="36"/>
      <c r="D189" s="49" t="s">
        <v>110</v>
      </c>
      <c r="E189" s="49"/>
      <c r="F189" s="49" t="s">
        <v>111</v>
      </c>
      <c r="O189" s="49" t="s">
        <v>153</v>
      </c>
      <c r="P189" s="49"/>
      <c r="Q189" s="49" t="s">
        <v>154</v>
      </c>
      <c r="R189" s="49"/>
      <c r="AD189" s="49"/>
      <c r="AE189" s="49"/>
    </row>
    <row r="190" spans="1:31" x14ac:dyDescent="0.25">
      <c r="A190" s="36"/>
      <c r="B190" s="36"/>
      <c r="D190" s="49" t="s">
        <v>109</v>
      </c>
      <c r="E190" s="49"/>
      <c r="F190" s="49" t="s">
        <v>139</v>
      </c>
      <c r="O190" s="49" t="s">
        <v>26</v>
      </c>
      <c r="P190" s="49"/>
      <c r="Q190" s="49" t="s">
        <v>145</v>
      </c>
      <c r="R190" s="222"/>
      <c r="S190" s="222"/>
      <c r="T190" s="222"/>
      <c r="U190" s="222"/>
      <c r="V190" s="222"/>
      <c r="AD190" s="49"/>
      <c r="AE190" s="49"/>
    </row>
    <row r="191" spans="1:31" x14ac:dyDescent="0.25">
      <c r="A191" s="36"/>
      <c r="B191" s="36"/>
      <c r="D191" s="49" t="s">
        <v>113</v>
      </c>
      <c r="E191" s="49"/>
      <c r="F191" s="49" t="s">
        <v>114</v>
      </c>
      <c r="O191" s="49" t="s">
        <v>24</v>
      </c>
      <c r="P191" s="49"/>
      <c r="Q191" s="49" t="s">
        <v>27</v>
      </c>
      <c r="R191" s="49"/>
      <c r="AD191" s="49"/>
      <c r="AE191" s="49"/>
    </row>
    <row r="192" spans="1:31" x14ac:dyDescent="0.25">
      <c r="A192" s="36"/>
      <c r="B192" s="36"/>
      <c r="D192" s="49" t="s">
        <v>176</v>
      </c>
      <c r="E192" s="49"/>
      <c r="F192" s="49" t="s">
        <v>178</v>
      </c>
      <c r="O192" s="49"/>
      <c r="P192" s="49"/>
      <c r="Q192" s="49"/>
      <c r="R192" s="49"/>
      <c r="S192" s="49"/>
      <c r="T192" s="49"/>
      <c r="AD192" s="49"/>
      <c r="AE192" s="49"/>
    </row>
  </sheetData>
  <autoFilter ref="A12:AL166" xr:uid="{22983CB0-3C69-476B-8997-407FE5569B85}"/>
  <mergeCells count="51">
    <mergeCell ref="F161:P161"/>
    <mergeCell ref="W127:AA127"/>
    <mergeCell ref="AE117:AG117"/>
    <mergeCell ref="AE118:AG118"/>
    <mergeCell ref="AE119:AG119"/>
    <mergeCell ref="F160:AF160"/>
    <mergeCell ref="W121:AA121"/>
    <mergeCell ref="W122:AA122"/>
    <mergeCell ref="W123:AA123"/>
    <mergeCell ref="W125:AA125"/>
    <mergeCell ref="W126:AA126"/>
    <mergeCell ref="AA85:AG85"/>
    <mergeCell ref="A166:C166"/>
    <mergeCell ref="R190:V190"/>
    <mergeCell ref="AA69:AF69"/>
    <mergeCell ref="AA70:AF70"/>
    <mergeCell ref="AB72:AG72"/>
    <mergeCell ref="Y81:AC81"/>
    <mergeCell ref="AD81:AH81"/>
    <mergeCell ref="AA84:AG84"/>
    <mergeCell ref="F118:I118"/>
    <mergeCell ref="F120:I120"/>
    <mergeCell ref="F124:I124"/>
    <mergeCell ref="K119:O119"/>
    <mergeCell ref="W117:AA117"/>
    <mergeCell ref="W118:AA118"/>
    <mergeCell ref="W119:AA119"/>
    <mergeCell ref="AC63:AH63"/>
    <mergeCell ref="AB21:AG21"/>
    <mergeCell ref="AA27:AH27"/>
    <mergeCell ref="AA28:AG28"/>
    <mergeCell ref="AC29:AH29"/>
    <mergeCell ref="AB30:AF30"/>
    <mergeCell ref="AB36:AG36"/>
    <mergeCell ref="AC43:AH43"/>
    <mergeCell ref="AA44:AF44"/>
    <mergeCell ref="AB48:AH48"/>
    <mergeCell ref="AB49:AG49"/>
    <mergeCell ref="AB59:AG59"/>
    <mergeCell ref="AA19:AG19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C15:AH15"/>
    <mergeCell ref="AA16:AH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ADD-A86B-4F9D-81C6-AA856A0A976C}">
  <dimension ref="A1:AL197"/>
  <sheetViews>
    <sheetView topLeftCell="A10" workbookViewId="0">
      <pane xSplit="3" ySplit="3" topLeftCell="D13" activePane="bottomRight" state="frozen"/>
      <selection activeCell="A10" sqref="A10"/>
      <selection pane="topRight" activeCell="D10" sqref="D10"/>
      <selection pane="bottomLeft" activeCell="A13" sqref="A13"/>
      <selection pane="bottomRight" activeCell="AL168" sqref="AL168:AL170"/>
    </sheetView>
  </sheetViews>
  <sheetFormatPr baseColWidth="10" defaultRowHeight="15" x14ac:dyDescent="0.25"/>
  <cols>
    <col min="1" max="1" width="3.85546875" customWidth="1"/>
    <col min="2" max="2" width="22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5703125" customWidth="1"/>
    <col min="20" max="20" width="5.140625" customWidth="1"/>
    <col min="21" max="21" width="6.7109375" customWidth="1"/>
    <col min="22" max="22" width="5.140625" customWidth="1"/>
    <col min="23" max="23" width="6.8554687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212" t="s">
        <v>97</v>
      </c>
      <c r="B5" s="212"/>
      <c r="C5" s="212"/>
      <c r="D5" s="212"/>
      <c r="U5" s="41" t="s">
        <v>0</v>
      </c>
      <c r="V5" s="42"/>
      <c r="W5" s="42"/>
      <c r="X5" s="43"/>
      <c r="Y5" s="213" t="s">
        <v>98</v>
      </c>
      <c r="Z5" s="213"/>
      <c r="AA5" s="213"/>
      <c r="AB5" s="44"/>
      <c r="AC5" s="44"/>
      <c r="AD5" s="44"/>
      <c r="AE5" s="44"/>
      <c r="AF5" s="44"/>
      <c r="AG5" s="44"/>
    </row>
    <row r="6" spans="1:38" x14ac:dyDescent="0.25">
      <c r="A6" s="212" t="s">
        <v>96</v>
      </c>
      <c r="B6" s="212"/>
      <c r="C6" s="212"/>
      <c r="D6" s="212"/>
      <c r="U6" s="41" t="s">
        <v>1</v>
      </c>
      <c r="V6" s="42"/>
      <c r="W6" s="42"/>
      <c r="X6" s="43"/>
      <c r="Y6" s="213" t="s">
        <v>99</v>
      </c>
      <c r="Z6" s="213"/>
      <c r="AA6" s="213"/>
      <c r="AB6" s="44"/>
      <c r="AC6" s="44"/>
      <c r="AD6" s="44"/>
      <c r="AE6" s="44"/>
      <c r="AF6" s="44"/>
      <c r="AG6" s="44"/>
    </row>
    <row r="7" spans="1:38" x14ac:dyDescent="0.25">
      <c r="A7" s="212" t="s">
        <v>411</v>
      </c>
      <c r="B7" s="212"/>
      <c r="C7" s="212"/>
      <c r="D7" s="212"/>
      <c r="U7" s="41" t="s">
        <v>8</v>
      </c>
      <c r="V7" s="42"/>
      <c r="W7" s="42"/>
      <c r="X7" s="43"/>
      <c r="Y7" s="213"/>
      <c r="Z7" s="213"/>
      <c r="AA7" s="213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214" t="s">
        <v>385</v>
      </c>
      <c r="B9" s="215"/>
      <c r="C9" s="216"/>
      <c r="U9" s="41" t="s">
        <v>3</v>
      </c>
      <c r="V9" s="42"/>
      <c r="W9" s="42"/>
      <c r="X9" s="43"/>
      <c r="Y9" s="213" t="s">
        <v>386</v>
      </c>
      <c r="Z9" s="213"/>
      <c r="AA9" s="213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119" t="s">
        <v>9</v>
      </c>
      <c r="B12" s="120"/>
      <c r="C12" s="121" t="s">
        <v>10</v>
      </c>
      <c r="D12" s="122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133" t="s">
        <v>38</v>
      </c>
      <c r="AK12" s="123" t="s">
        <v>52</v>
      </c>
      <c r="AL12" s="34" t="s">
        <v>208</v>
      </c>
    </row>
    <row r="13" spans="1:38" x14ac:dyDescent="0.25">
      <c r="A13" s="124">
        <v>1</v>
      </c>
      <c r="B13" s="105" t="s">
        <v>285</v>
      </c>
      <c r="C13" s="12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217" t="s">
        <v>387</v>
      </c>
      <c r="AD13" s="218"/>
      <c r="AE13" s="218"/>
      <c r="AF13" s="218"/>
      <c r="AG13" s="218"/>
      <c r="AH13" s="218"/>
      <c r="AI13" s="139">
        <f t="shared" ref="AI13:AI76" si="0">SUM(D13:AH13)</f>
        <v>0</v>
      </c>
      <c r="AJ13" s="134">
        <v>0</v>
      </c>
      <c r="AK13" s="131" t="e">
        <f t="shared" ref="AK13:AK76" si="1">+AJ13/D13</f>
        <v>#DIV/0!</v>
      </c>
      <c r="AL13" s="35" t="s">
        <v>209</v>
      </c>
    </row>
    <row r="14" spans="1:38" x14ac:dyDescent="0.25">
      <c r="A14" s="124">
        <v>2</v>
      </c>
      <c r="B14" s="105" t="s">
        <v>285</v>
      </c>
      <c r="C14" s="128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4"/>
      <c r="Z14" s="93"/>
      <c r="AA14" s="94"/>
      <c r="AB14" s="209" t="s">
        <v>293</v>
      </c>
      <c r="AC14" s="210"/>
      <c r="AD14" s="210"/>
      <c r="AE14" s="210"/>
      <c r="AF14" s="210"/>
      <c r="AG14" s="210"/>
      <c r="AH14" s="210"/>
      <c r="AI14" s="139">
        <f t="shared" si="0"/>
        <v>0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125">
        <v>3</v>
      </c>
      <c r="B15" s="105" t="s">
        <v>257</v>
      </c>
      <c r="C15" s="128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209" t="s">
        <v>388</v>
      </c>
      <c r="AD15" s="210"/>
      <c r="AE15" s="210"/>
      <c r="AF15" s="210"/>
      <c r="AG15" s="210"/>
      <c r="AH15" s="210"/>
      <c r="AI15" s="139">
        <f t="shared" si="0"/>
        <v>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125">
        <v>4</v>
      </c>
      <c r="B16" s="105" t="s">
        <v>257</v>
      </c>
      <c r="C16" s="128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94"/>
      <c r="AB16" s="93"/>
      <c r="AC16" s="209" t="s">
        <v>389</v>
      </c>
      <c r="AD16" s="210"/>
      <c r="AE16" s="210"/>
      <c r="AF16" s="210"/>
      <c r="AG16" s="210"/>
      <c r="AH16" s="210"/>
      <c r="AI16" s="139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124">
        <v>5</v>
      </c>
      <c r="B17" s="105" t="s">
        <v>257</v>
      </c>
      <c r="C17" s="128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4*12</f>
        <v>48</v>
      </c>
      <c r="X17" s="93">
        <f>4*12</f>
        <v>48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139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125">
        <v>6</v>
      </c>
      <c r="B18" s="105" t="s">
        <v>257</v>
      </c>
      <c r="C18" s="128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139">
        <f t="shared" si="0"/>
        <v>150</v>
      </c>
      <c r="AJ18" s="135">
        <v>0</v>
      </c>
      <c r="AK18" s="131" t="e">
        <f t="shared" si="1"/>
        <v>#DIV/0!</v>
      </c>
      <c r="AL18" s="35" t="s">
        <v>209</v>
      </c>
    </row>
    <row r="19" spans="1:38" x14ac:dyDescent="0.25">
      <c r="A19" s="125">
        <v>7</v>
      </c>
      <c r="B19" s="105" t="s">
        <v>295</v>
      </c>
      <c r="C19" s="128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94"/>
      <c r="AB19" s="94"/>
      <c r="AC19" s="209" t="s">
        <v>390</v>
      </c>
      <c r="AD19" s="210"/>
      <c r="AE19" s="210"/>
      <c r="AF19" s="210"/>
      <c r="AG19" s="210"/>
      <c r="AH19" s="210"/>
      <c r="AI19" s="139">
        <f t="shared" si="0"/>
        <v>0</v>
      </c>
      <c r="AJ19" s="135">
        <v>0</v>
      </c>
      <c r="AK19" s="131" t="e">
        <f t="shared" si="1"/>
        <v>#DIV/0!</v>
      </c>
      <c r="AL19" s="35" t="s">
        <v>209</v>
      </c>
    </row>
    <row r="20" spans="1:38" x14ac:dyDescent="0.25">
      <c r="A20" s="124">
        <v>8</v>
      </c>
      <c r="B20" s="105" t="s">
        <v>295</v>
      </c>
      <c r="C20" s="128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9*6</f>
        <v>54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/>
      <c r="AG20" s="93"/>
      <c r="AH20" s="95"/>
      <c r="AI20" s="139">
        <f t="shared" si="0"/>
        <v>150</v>
      </c>
      <c r="AJ20" s="135">
        <v>0</v>
      </c>
      <c r="AK20" s="131" t="e">
        <f t="shared" si="1"/>
        <v>#DIV/0!</v>
      </c>
      <c r="AL20" s="35" t="s">
        <v>209</v>
      </c>
    </row>
    <row r="21" spans="1:38" x14ac:dyDescent="0.25">
      <c r="A21" s="125">
        <v>9</v>
      </c>
      <c r="B21" s="105" t="s">
        <v>295</v>
      </c>
      <c r="C21" s="128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9*6</f>
        <v>54</v>
      </c>
      <c r="V21" s="93"/>
      <c r="W21" s="93">
        <f>2*12</f>
        <v>24</v>
      </c>
      <c r="X21" s="93">
        <f>6*12</f>
        <v>72</v>
      </c>
      <c r="Y21" s="93"/>
      <c r="Z21" s="93"/>
      <c r="AA21" s="93"/>
      <c r="AB21" s="93"/>
      <c r="AC21" s="93"/>
      <c r="AD21" s="93"/>
      <c r="AE21" s="93"/>
      <c r="AF21" s="93"/>
      <c r="AG21" s="93"/>
      <c r="AH21" s="95"/>
      <c r="AI21" s="139">
        <f t="shared" si="0"/>
        <v>150</v>
      </c>
      <c r="AJ21" s="135">
        <v>0</v>
      </c>
      <c r="AK21" s="131" t="e">
        <f t="shared" si="1"/>
        <v>#DIV/0!</v>
      </c>
      <c r="AL21" s="35" t="s">
        <v>209</v>
      </c>
    </row>
    <row r="22" spans="1:38" ht="17.25" customHeight="1" x14ac:dyDescent="0.25">
      <c r="A22" s="125">
        <v>10</v>
      </c>
      <c r="B22" s="105" t="s">
        <v>295</v>
      </c>
      <c r="C22" s="128" t="s">
        <v>68</v>
      </c>
      <c r="D22" s="92">
        <f>8*4</f>
        <v>32</v>
      </c>
      <c r="E22" s="93"/>
      <c r="F22" s="93"/>
      <c r="G22" s="93">
        <f>5*4</f>
        <v>20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/>
      <c r="S22" s="97"/>
      <c r="T22" s="93"/>
      <c r="U22" s="93">
        <f>12*6</f>
        <v>72</v>
      </c>
      <c r="V22" s="93"/>
      <c r="W22" s="93"/>
      <c r="X22" s="93"/>
      <c r="Y22" s="94"/>
      <c r="Z22" s="93"/>
      <c r="AA22" s="94"/>
      <c r="AB22" s="93"/>
      <c r="AC22" s="93"/>
      <c r="AD22" s="93"/>
      <c r="AE22" s="93"/>
      <c r="AF22" s="93"/>
      <c r="AG22" s="93">
        <f>26</f>
        <v>26</v>
      </c>
      <c r="AH22" s="95"/>
      <c r="AI22" s="139">
        <f t="shared" si="0"/>
        <v>150</v>
      </c>
      <c r="AJ22" s="135">
        <v>80</v>
      </c>
      <c r="AK22" s="131">
        <f t="shared" si="1"/>
        <v>2.5</v>
      </c>
      <c r="AL22" s="35" t="s">
        <v>209</v>
      </c>
    </row>
    <row r="23" spans="1:38" x14ac:dyDescent="0.25">
      <c r="A23" s="124">
        <v>11</v>
      </c>
      <c r="B23" s="105" t="s">
        <v>295</v>
      </c>
      <c r="C23" s="128" t="s">
        <v>221</v>
      </c>
      <c r="D23" s="92">
        <f>3*4</f>
        <v>12</v>
      </c>
      <c r="E23" s="93"/>
      <c r="F23" s="93"/>
      <c r="G23" s="93">
        <f>5*4</f>
        <v>20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>
        <f>2*2</f>
        <v>4</v>
      </c>
      <c r="S23" s="97">
        <f>2*4</f>
        <v>8</v>
      </c>
      <c r="T23" s="93"/>
      <c r="U23" s="93">
        <f>5*6</f>
        <v>30</v>
      </c>
      <c r="V23" s="93"/>
      <c r="W23" s="93"/>
      <c r="X23" s="93">
        <f>5*12</f>
        <v>60</v>
      </c>
      <c r="Y23" s="94"/>
      <c r="Z23" s="93"/>
      <c r="AA23" s="94"/>
      <c r="AB23" s="93"/>
      <c r="AC23" s="93"/>
      <c r="AD23" s="93"/>
      <c r="AE23" s="93"/>
      <c r="AF23" s="93"/>
      <c r="AG23" s="93">
        <f>16</f>
        <v>16</v>
      </c>
      <c r="AH23" s="95"/>
      <c r="AI23" s="139">
        <f t="shared" si="0"/>
        <v>150</v>
      </c>
      <c r="AJ23" s="135">
        <v>31</v>
      </c>
      <c r="AK23" s="131">
        <f t="shared" si="1"/>
        <v>2.5833333333333335</v>
      </c>
      <c r="AL23" s="35" t="s">
        <v>209</v>
      </c>
    </row>
    <row r="24" spans="1:38" x14ac:dyDescent="0.25">
      <c r="A24" s="125">
        <v>12</v>
      </c>
      <c r="B24" s="73" t="s">
        <v>298</v>
      </c>
      <c r="C24" s="128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3"/>
      <c r="AA24" s="94"/>
      <c r="AB24" s="209" t="s">
        <v>293</v>
      </c>
      <c r="AC24" s="210"/>
      <c r="AD24" s="210"/>
      <c r="AE24" s="210"/>
      <c r="AF24" s="210"/>
      <c r="AG24" s="211"/>
      <c r="AH24" s="95"/>
      <c r="AI24" s="139">
        <f t="shared" si="0"/>
        <v>0</v>
      </c>
      <c r="AJ24" s="135">
        <v>0</v>
      </c>
      <c r="AK24" s="131" t="e">
        <f t="shared" si="1"/>
        <v>#DIV/0!</v>
      </c>
      <c r="AL24" s="35" t="s">
        <v>209</v>
      </c>
    </row>
    <row r="25" spans="1:38" x14ac:dyDescent="0.25">
      <c r="A25" s="125">
        <v>13</v>
      </c>
      <c r="B25" s="73" t="s">
        <v>298</v>
      </c>
      <c r="C25" s="128" t="s">
        <v>70</v>
      </c>
      <c r="D25" s="92">
        <f>2*4</f>
        <v>8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7*6</f>
        <v>42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4</f>
        <v>4</v>
      </c>
      <c r="AH25" s="96"/>
      <c r="AI25" s="139">
        <f t="shared" si="0"/>
        <v>150</v>
      </c>
      <c r="AJ25" s="135">
        <v>6</v>
      </c>
      <c r="AK25" s="131">
        <f t="shared" si="1"/>
        <v>0.75</v>
      </c>
      <c r="AL25" s="35" t="s">
        <v>209</v>
      </c>
    </row>
    <row r="26" spans="1:38" x14ac:dyDescent="0.25">
      <c r="A26" s="124">
        <v>14</v>
      </c>
      <c r="B26" s="73" t="s">
        <v>298</v>
      </c>
      <c r="C26" s="128" t="s">
        <v>71</v>
      </c>
      <c r="D26" s="92">
        <f>1*4</f>
        <v>4</v>
      </c>
      <c r="E26" s="93"/>
      <c r="F26" s="93"/>
      <c r="G26" s="93"/>
      <c r="H26" s="93"/>
      <c r="I26" s="93"/>
      <c r="J26" s="93"/>
      <c r="K26" s="93"/>
      <c r="L26" s="93">
        <f>2*4</f>
        <v>8</v>
      </c>
      <c r="M26" s="93"/>
      <c r="N26" s="93"/>
      <c r="O26" s="93"/>
      <c r="P26" s="93"/>
      <c r="Q26" s="93"/>
      <c r="R26" s="93"/>
      <c r="S26" s="93"/>
      <c r="T26" s="93"/>
      <c r="U26" s="93">
        <f>6*6</f>
        <v>36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6</f>
        <v>6</v>
      </c>
      <c r="AH26" s="95"/>
      <c r="AI26" s="139">
        <f t="shared" si="0"/>
        <v>150</v>
      </c>
      <c r="AJ26" s="135">
        <v>16</v>
      </c>
      <c r="AK26" s="131">
        <f t="shared" si="1"/>
        <v>4</v>
      </c>
      <c r="AL26" s="35" t="s">
        <v>209</v>
      </c>
    </row>
    <row r="27" spans="1:38" s="37" customFormat="1" x14ac:dyDescent="0.25">
      <c r="A27" s="125">
        <v>15</v>
      </c>
      <c r="B27" s="73" t="s">
        <v>298</v>
      </c>
      <c r="C27" s="128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209" t="s">
        <v>273</v>
      </c>
      <c r="AB27" s="210"/>
      <c r="AC27" s="210"/>
      <c r="AD27" s="210"/>
      <c r="AE27" s="210"/>
      <c r="AF27" s="210"/>
      <c r="AG27" s="210"/>
      <c r="AH27" s="210"/>
      <c r="AI27" s="139">
        <f t="shared" si="0"/>
        <v>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125">
        <v>16</v>
      </c>
      <c r="B28" s="73" t="s">
        <v>299</v>
      </c>
      <c r="C28" s="128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209" t="s">
        <v>300</v>
      </c>
      <c r="AB28" s="210"/>
      <c r="AC28" s="210"/>
      <c r="AD28" s="210"/>
      <c r="AE28" s="210"/>
      <c r="AF28" s="210"/>
      <c r="AG28" s="211"/>
      <c r="AH28" s="95"/>
      <c r="AI28" s="139">
        <f t="shared" si="0"/>
        <v>0</v>
      </c>
      <c r="AJ28" s="135">
        <v>0</v>
      </c>
      <c r="AK28" s="131" t="e">
        <f t="shared" si="1"/>
        <v>#DIV/0!</v>
      </c>
      <c r="AL28" s="35" t="s">
        <v>209</v>
      </c>
    </row>
    <row r="29" spans="1:38" x14ac:dyDescent="0.25">
      <c r="A29" s="124">
        <v>17</v>
      </c>
      <c r="B29" s="105" t="s">
        <v>257</v>
      </c>
      <c r="C29" s="129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209" t="s">
        <v>296</v>
      </c>
      <c r="AD29" s="210"/>
      <c r="AE29" s="210"/>
      <c r="AF29" s="210"/>
      <c r="AG29" s="210"/>
      <c r="AH29" s="210"/>
      <c r="AI29" s="139">
        <f t="shared" si="0"/>
        <v>0</v>
      </c>
      <c r="AJ29" s="135">
        <v>0</v>
      </c>
      <c r="AK29" s="131" t="e">
        <f t="shared" si="1"/>
        <v>#DIV/0!</v>
      </c>
      <c r="AL29" s="35" t="s">
        <v>209</v>
      </c>
    </row>
    <row r="30" spans="1:38" x14ac:dyDescent="0.25">
      <c r="A30" s="125">
        <v>18</v>
      </c>
      <c r="B30" s="105" t="s">
        <v>295</v>
      </c>
      <c r="C30" s="128" t="s">
        <v>75</v>
      </c>
      <c r="D30" s="92"/>
      <c r="E30" s="93"/>
      <c r="F30" s="93"/>
      <c r="G30" s="93">
        <f>4*4</f>
        <v>16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>
        <f>3*2</f>
        <v>6</v>
      </c>
      <c r="S30" s="93">
        <f>3*4</f>
        <v>12</v>
      </c>
      <c r="T30" s="93"/>
      <c r="U30" s="93">
        <f>2*6</f>
        <v>12</v>
      </c>
      <c r="V30" s="93"/>
      <c r="W30" s="93"/>
      <c r="X30" s="93">
        <f>8*12</f>
        <v>96</v>
      </c>
      <c r="Y30" s="94"/>
      <c r="Z30" s="93"/>
      <c r="AA30" s="94"/>
      <c r="AB30" s="93"/>
      <c r="AC30" s="93"/>
      <c r="AD30" s="93"/>
      <c r="AE30" s="93"/>
      <c r="AF30" s="93"/>
      <c r="AG30" s="93">
        <f>8</f>
        <v>8</v>
      </c>
      <c r="AH30" s="95"/>
      <c r="AI30" s="139">
        <f t="shared" si="0"/>
        <v>150</v>
      </c>
      <c r="AJ30" s="135">
        <v>56</v>
      </c>
      <c r="AK30" s="131" t="e">
        <f t="shared" si="1"/>
        <v>#DIV/0!</v>
      </c>
      <c r="AL30" s="35" t="s">
        <v>209</v>
      </c>
    </row>
    <row r="31" spans="1:38" x14ac:dyDescent="0.25">
      <c r="A31" s="125">
        <v>19</v>
      </c>
      <c r="B31" s="105" t="s">
        <v>295</v>
      </c>
      <c r="C31" s="128" t="s">
        <v>76</v>
      </c>
      <c r="D31" s="92">
        <f>4*4</f>
        <v>16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3*2</f>
        <v>6</v>
      </c>
      <c r="S31" s="93">
        <f>3*4</f>
        <v>12</v>
      </c>
      <c r="T31" s="93"/>
      <c r="U31" s="93">
        <f>6*6</f>
        <v>36</v>
      </c>
      <c r="V31" s="93"/>
      <c r="W31" s="93"/>
      <c r="X31" s="93">
        <f>5*12</f>
        <v>60</v>
      </c>
      <c r="Y31" s="94"/>
      <c r="Z31" s="93"/>
      <c r="AA31" s="94"/>
      <c r="AB31" s="93"/>
      <c r="AC31" s="93"/>
      <c r="AD31" s="93"/>
      <c r="AE31" s="93"/>
      <c r="AF31" s="93">
        <f>1*6</f>
        <v>6</v>
      </c>
      <c r="AG31" s="93">
        <f>14</f>
        <v>14</v>
      </c>
      <c r="AH31" s="96"/>
      <c r="AI31" s="139">
        <f t="shared" si="0"/>
        <v>150</v>
      </c>
      <c r="AJ31" s="135">
        <v>0</v>
      </c>
      <c r="AK31" s="131">
        <f t="shared" si="1"/>
        <v>0</v>
      </c>
      <c r="AL31" s="35" t="s">
        <v>209</v>
      </c>
    </row>
    <row r="32" spans="1:38" x14ac:dyDescent="0.25">
      <c r="A32" s="124">
        <v>20</v>
      </c>
      <c r="B32" s="105" t="s">
        <v>295</v>
      </c>
      <c r="C32" s="128" t="s">
        <v>77</v>
      </c>
      <c r="D32" s="92">
        <f>7*4</f>
        <v>28</v>
      </c>
      <c r="E32" s="93"/>
      <c r="F32" s="93"/>
      <c r="G32" s="93">
        <f>7*4</f>
        <v>28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11*6</f>
        <v>66</v>
      </c>
      <c r="V32" s="93"/>
      <c r="W32" s="93"/>
      <c r="X32" s="93"/>
      <c r="Y32" s="94"/>
      <c r="Z32" s="93"/>
      <c r="AA32" s="94"/>
      <c r="AB32" s="93"/>
      <c r="AC32" s="94"/>
      <c r="AD32" s="94"/>
      <c r="AE32" s="94"/>
      <c r="AF32" s="94"/>
      <c r="AG32" s="94">
        <f>28</f>
        <v>28</v>
      </c>
      <c r="AH32" s="96"/>
      <c r="AI32" s="139">
        <f t="shared" si="0"/>
        <v>150</v>
      </c>
      <c r="AJ32" s="135">
        <v>70</v>
      </c>
      <c r="AK32" s="131">
        <f t="shared" si="1"/>
        <v>2.5</v>
      </c>
      <c r="AL32" s="35" t="s">
        <v>209</v>
      </c>
    </row>
    <row r="33" spans="1:38" x14ac:dyDescent="0.25">
      <c r="A33" s="125">
        <v>21</v>
      </c>
      <c r="B33" s="105" t="s">
        <v>257</v>
      </c>
      <c r="C33" s="128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9*6</f>
        <v>54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/>
      <c r="AG33" s="94"/>
      <c r="AH33" s="96"/>
      <c r="AI33" s="139">
        <f t="shared" si="0"/>
        <v>150</v>
      </c>
      <c r="AJ33" s="135">
        <v>0</v>
      </c>
      <c r="AK33" s="131" t="e">
        <f t="shared" si="1"/>
        <v>#DIV/0!</v>
      </c>
      <c r="AL33" s="35" t="s">
        <v>209</v>
      </c>
    </row>
    <row r="34" spans="1:38" x14ac:dyDescent="0.25">
      <c r="A34" s="125">
        <v>22</v>
      </c>
      <c r="B34" s="105" t="s">
        <v>257</v>
      </c>
      <c r="C34" s="128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139">
        <f t="shared" si="0"/>
        <v>150</v>
      </c>
      <c r="AJ34" s="135">
        <v>18</v>
      </c>
      <c r="AK34" s="131">
        <f t="shared" si="1"/>
        <v>1.125</v>
      </c>
      <c r="AL34" s="35" t="s">
        <v>209</v>
      </c>
    </row>
    <row r="35" spans="1:38" x14ac:dyDescent="0.25">
      <c r="A35" s="124">
        <v>23</v>
      </c>
      <c r="B35" s="105" t="s">
        <v>299</v>
      </c>
      <c r="C35" s="128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6*6</f>
        <v>36</v>
      </c>
      <c r="T35" s="93"/>
      <c r="U35" s="93">
        <f>2*6</f>
        <v>12</v>
      </c>
      <c r="V35" s="93"/>
      <c r="W35" s="93"/>
      <c r="X35" s="93">
        <f>8*12</f>
        <v>96</v>
      </c>
      <c r="Y35" s="94"/>
      <c r="Z35" s="93"/>
      <c r="AA35" s="94"/>
      <c r="AB35" s="93"/>
      <c r="AC35" s="93"/>
      <c r="AD35" s="93"/>
      <c r="AE35" s="93">
        <f>1*6</f>
        <v>6</v>
      </c>
      <c r="AF35" s="93"/>
      <c r="AG35" s="93"/>
      <c r="AH35" s="95"/>
      <c r="AI35" s="139">
        <f t="shared" si="0"/>
        <v>150</v>
      </c>
      <c r="AJ35" s="135">
        <v>74</v>
      </c>
      <c r="AK35" s="131" t="e">
        <f t="shared" si="1"/>
        <v>#DIV/0!</v>
      </c>
      <c r="AL35" s="35" t="s">
        <v>209</v>
      </c>
    </row>
    <row r="36" spans="1:38" x14ac:dyDescent="0.25">
      <c r="A36" s="125">
        <v>24</v>
      </c>
      <c r="B36" s="73" t="s">
        <v>299</v>
      </c>
      <c r="C36" s="128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>
        <f>9*6</f>
        <v>54</v>
      </c>
      <c r="T36" s="93"/>
      <c r="U36" s="93">
        <f>6*6</f>
        <v>36</v>
      </c>
      <c r="V36" s="93"/>
      <c r="W36" s="93"/>
      <c r="X36" s="93">
        <f>5*12</f>
        <v>60</v>
      </c>
      <c r="Y36" s="94"/>
      <c r="Z36" s="93"/>
      <c r="AA36" s="94"/>
      <c r="AB36" s="93"/>
      <c r="AC36" s="93"/>
      <c r="AD36" s="93"/>
      <c r="AE36" s="93"/>
      <c r="AF36" s="93"/>
      <c r="AG36" s="93"/>
      <c r="AH36" s="95"/>
      <c r="AI36" s="139">
        <f t="shared" si="0"/>
        <v>150</v>
      </c>
      <c r="AJ36" s="135">
        <v>15</v>
      </c>
      <c r="AK36" s="131" t="e">
        <f t="shared" si="1"/>
        <v>#DIV/0!</v>
      </c>
      <c r="AL36" s="35" t="s">
        <v>209</v>
      </c>
    </row>
    <row r="37" spans="1:38" x14ac:dyDescent="0.25">
      <c r="A37" s="125">
        <v>25</v>
      </c>
      <c r="B37" s="105" t="s">
        <v>302</v>
      </c>
      <c r="C37" s="128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139">
        <f t="shared" si="0"/>
        <v>150</v>
      </c>
      <c r="AJ37" s="135">
        <v>13</v>
      </c>
      <c r="AK37" s="131" t="e">
        <f t="shared" si="1"/>
        <v>#DIV/0!</v>
      </c>
      <c r="AL37" s="35" t="s">
        <v>209</v>
      </c>
    </row>
    <row r="38" spans="1:38" ht="14.25" customHeight="1" x14ac:dyDescent="0.25">
      <c r="A38" s="124">
        <v>26</v>
      </c>
      <c r="B38" s="105" t="s">
        <v>302</v>
      </c>
      <c r="C38" s="128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139">
        <f t="shared" si="0"/>
        <v>150</v>
      </c>
      <c r="AJ38" s="135">
        <v>59</v>
      </c>
      <c r="AK38" s="131">
        <f t="shared" si="1"/>
        <v>2.95</v>
      </c>
      <c r="AL38" s="35" t="s">
        <v>209</v>
      </c>
    </row>
    <row r="39" spans="1:38" ht="16.5" customHeight="1" x14ac:dyDescent="0.25">
      <c r="A39" s="125">
        <v>27</v>
      </c>
      <c r="B39" s="105" t="s">
        <v>302</v>
      </c>
      <c r="C39" s="128" t="s">
        <v>84</v>
      </c>
      <c r="D39" s="92">
        <f>5*4</f>
        <v>20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8*12</f>
        <v>96</v>
      </c>
      <c r="Y39" s="94"/>
      <c r="Z39" s="93"/>
      <c r="AA39" s="94"/>
      <c r="AB39" s="93"/>
      <c r="AC39" s="93"/>
      <c r="AD39" s="93"/>
      <c r="AE39" s="93"/>
      <c r="AF39" s="93"/>
      <c r="AG39" s="93">
        <f>10</f>
        <v>10</v>
      </c>
      <c r="AH39" s="95"/>
      <c r="AI39" s="139">
        <f t="shared" si="0"/>
        <v>150</v>
      </c>
      <c r="AJ39" s="135">
        <v>64</v>
      </c>
      <c r="AK39" s="131">
        <f t="shared" si="1"/>
        <v>3.2</v>
      </c>
      <c r="AL39" s="35" t="s">
        <v>209</v>
      </c>
    </row>
    <row r="40" spans="1:38" x14ac:dyDescent="0.25">
      <c r="A40" s="125">
        <v>28</v>
      </c>
      <c r="B40" s="73" t="s">
        <v>303</v>
      </c>
      <c r="C40" s="128" t="s">
        <v>182</v>
      </c>
      <c r="D40" s="92">
        <f>9*4</f>
        <v>36</v>
      </c>
      <c r="E40" s="93"/>
      <c r="F40" s="93"/>
      <c r="G40" s="93"/>
      <c r="H40" s="93"/>
      <c r="I40" s="93"/>
      <c r="J40" s="93"/>
      <c r="K40" s="93"/>
      <c r="L40" s="93">
        <f>4*4</f>
        <v>16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6*12</f>
        <v>72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26</f>
        <v>26</v>
      </c>
      <c r="AH40" s="96"/>
      <c r="AI40" s="139">
        <f t="shared" si="0"/>
        <v>150</v>
      </c>
      <c r="AJ40" s="135">
        <v>99</v>
      </c>
      <c r="AK40" s="131">
        <f t="shared" si="1"/>
        <v>2.75</v>
      </c>
      <c r="AL40" s="35" t="s">
        <v>209</v>
      </c>
    </row>
    <row r="41" spans="1:38" x14ac:dyDescent="0.25">
      <c r="A41" s="124">
        <v>29</v>
      </c>
      <c r="B41" s="105" t="s">
        <v>302</v>
      </c>
      <c r="C41" s="128" t="s">
        <v>223</v>
      </c>
      <c r="D41" s="92">
        <f>1*4</f>
        <v>4</v>
      </c>
      <c r="E41" s="93"/>
      <c r="F41" s="93"/>
      <c r="G41" s="93">
        <f>3*4</f>
        <v>12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>
        <f>1*6</f>
        <v>6</v>
      </c>
      <c r="U41" s="93"/>
      <c r="V41" s="93"/>
      <c r="W41" s="93">
        <f>5*12</f>
        <v>60</v>
      </c>
      <c r="X41" s="93">
        <f>4*12</f>
        <v>48</v>
      </c>
      <c r="Y41" s="94"/>
      <c r="Z41" s="93"/>
      <c r="AA41" s="94"/>
      <c r="AB41" s="93"/>
      <c r="AC41" s="93"/>
      <c r="AD41" s="93"/>
      <c r="AE41" s="93"/>
      <c r="AF41" s="93"/>
      <c r="AG41" s="93">
        <f>20</f>
        <v>20</v>
      </c>
      <c r="AH41" s="95"/>
      <c r="AI41" s="139">
        <f t="shared" si="0"/>
        <v>150</v>
      </c>
      <c r="AJ41" s="135">
        <v>67</v>
      </c>
      <c r="AK41" s="131">
        <f t="shared" si="1"/>
        <v>16.75</v>
      </c>
      <c r="AL41" s="35" t="s">
        <v>209</v>
      </c>
    </row>
    <row r="42" spans="1:38" x14ac:dyDescent="0.25">
      <c r="A42" s="125">
        <v>30</v>
      </c>
      <c r="B42" s="73" t="s">
        <v>304</v>
      </c>
      <c r="C42" s="128" t="s">
        <v>85</v>
      </c>
      <c r="D42" s="92">
        <f>4*4</f>
        <v>16</v>
      </c>
      <c r="E42" s="93"/>
      <c r="F42" s="93"/>
      <c r="G42" s="93"/>
      <c r="H42" s="93"/>
      <c r="I42" s="93"/>
      <c r="J42" s="93"/>
      <c r="K42" s="93"/>
      <c r="L42" s="93">
        <f>5*4</f>
        <v>20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4*12</f>
        <v>48</v>
      </c>
      <c r="Y42" s="94"/>
      <c r="Z42" s="209" t="s">
        <v>391</v>
      </c>
      <c r="AA42" s="210"/>
      <c r="AB42" s="210"/>
      <c r="AC42" s="210"/>
      <c r="AD42" s="211"/>
      <c r="AE42" s="93">
        <f>2*6</f>
        <v>12</v>
      </c>
      <c r="AF42" s="93"/>
      <c r="AG42" s="93"/>
      <c r="AH42" s="95"/>
      <c r="AI42" s="139">
        <f t="shared" si="0"/>
        <v>96</v>
      </c>
      <c r="AJ42" s="135">
        <v>56</v>
      </c>
      <c r="AK42" s="131">
        <f t="shared" si="1"/>
        <v>3.5</v>
      </c>
      <c r="AL42" s="35" t="s">
        <v>209</v>
      </c>
    </row>
    <row r="43" spans="1:38" x14ac:dyDescent="0.25">
      <c r="A43" s="125">
        <v>31</v>
      </c>
      <c r="B43" s="73" t="s">
        <v>305</v>
      </c>
      <c r="C43" s="128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209" t="s">
        <v>231</v>
      </c>
      <c r="AD43" s="210"/>
      <c r="AE43" s="210"/>
      <c r="AF43" s="210"/>
      <c r="AG43" s="210"/>
      <c r="AH43" s="210"/>
      <c r="AI43" s="139">
        <f t="shared" si="0"/>
        <v>0</v>
      </c>
      <c r="AJ43" s="135">
        <v>0</v>
      </c>
      <c r="AK43" s="131" t="e">
        <f t="shared" si="1"/>
        <v>#DIV/0!</v>
      </c>
      <c r="AL43" s="35" t="s">
        <v>209</v>
      </c>
    </row>
    <row r="44" spans="1:38" x14ac:dyDescent="0.25">
      <c r="A44" s="124">
        <v>32</v>
      </c>
      <c r="B44" s="105" t="s">
        <v>306</v>
      </c>
      <c r="C44" s="128" t="s">
        <v>87</v>
      </c>
      <c r="D44" s="92">
        <f>12*4</f>
        <v>48</v>
      </c>
      <c r="E44" s="93"/>
      <c r="F44" s="93"/>
      <c r="G44" s="93"/>
      <c r="H44" s="93"/>
      <c r="I44" s="93"/>
      <c r="J44" s="93"/>
      <c r="K44" s="93"/>
      <c r="L44" s="93">
        <f>3*4</f>
        <v>12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5*12</f>
        <v>60</v>
      </c>
      <c r="Y44" s="94"/>
      <c r="Z44" s="93"/>
      <c r="AA44" s="93"/>
      <c r="AB44" s="93"/>
      <c r="AC44" s="93"/>
      <c r="AD44" s="93"/>
      <c r="AE44" s="93"/>
      <c r="AF44" s="93"/>
      <c r="AG44" s="93">
        <f>30</f>
        <v>30</v>
      </c>
      <c r="AH44" s="95"/>
      <c r="AI44" s="139">
        <f t="shared" si="0"/>
        <v>150</v>
      </c>
      <c r="AJ44" s="135">
        <v>7</v>
      </c>
      <c r="AK44" s="131">
        <f t="shared" si="1"/>
        <v>0.14583333333333334</v>
      </c>
      <c r="AL44" s="35" t="s">
        <v>209</v>
      </c>
    </row>
    <row r="45" spans="1:38" x14ac:dyDescent="0.25">
      <c r="A45" s="125">
        <v>33</v>
      </c>
      <c r="B45" s="73" t="s">
        <v>308</v>
      </c>
      <c r="C45" s="128" t="s">
        <v>258</v>
      </c>
      <c r="D45" s="92">
        <f>8*4</f>
        <v>32</v>
      </c>
      <c r="E45" s="93"/>
      <c r="F45" s="93"/>
      <c r="G45" s="93">
        <f>1*4</f>
        <v>4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5*12</f>
        <v>60</v>
      </c>
      <c r="Y45" s="94"/>
      <c r="Z45" s="94"/>
      <c r="AA45" s="94"/>
      <c r="AB45" s="94"/>
      <c r="AC45" s="94"/>
      <c r="AD45" s="94"/>
      <c r="AE45" s="94">
        <f>4*6</f>
        <v>24</v>
      </c>
      <c r="AF45" s="94"/>
      <c r="AG45" s="94">
        <f>22</f>
        <v>22</v>
      </c>
      <c r="AH45" s="96"/>
      <c r="AI45" s="139">
        <f t="shared" si="0"/>
        <v>150</v>
      </c>
      <c r="AJ45" s="135">
        <v>92</v>
      </c>
      <c r="AK45" s="131">
        <f t="shared" si="1"/>
        <v>2.875</v>
      </c>
      <c r="AL45" s="35" t="s">
        <v>209</v>
      </c>
    </row>
    <row r="46" spans="1:38" x14ac:dyDescent="0.25">
      <c r="A46" s="125">
        <v>34</v>
      </c>
      <c r="B46" s="73" t="s">
        <v>309</v>
      </c>
      <c r="C46" s="128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13*6</f>
        <v>78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/>
      <c r="AI46" s="139">
        <f t="shared" si="0"/>
        <v>150</v>
      </c>
      <c r="AJ46" s="135">
        <v>96</v>
      </c>
      <c r="AK46" s="131">
        <f t="shared" si="1"/>
        <v>2</v>
      </c>
      <c r="AL46" s="35" t="s">
        <v>209</v>
      </c>
    </row>
    <row r="47" spans="1:38" x14ac:dyDescent="0.25">
      <c r="A47" s="124">
        <v>35</v>
      </c>
      <c r="B47" s="105" t="s">
        <v>285</v>
      </c>
      <c r="C47" s="128" t="s">
        <v>89</v>
      </c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4"/>
      <c r="Z47" s="93"/>
      <c r="AA47" s="94"/>
      <c r="AB47" s="209" t="s">
        <v>392</v>
      </c>
      <c r="AC47" s="210"/>
      <c r="AD47" s="210"/>
      <c r="AE47" s="210"/>
      <c r="AF47" s="210"/>
      <c r="AG47" s="211"/>
      <c r="AH47" s="95"/>
      <c r="AI47" s="139">
        <f t="shared" si="0"/>
        <v>0</v>
      </c>
      <c r="AJ47" s="135">
        <v>0</v>
      </c>
      <c r="AK47" s="131" t="e">
        <f t="shared" si="1"/>
        <v>#DIV/0!</v>
      </c>
      <c r="AL47" s="35" t="s">
        <v>209</v>
      </c>
    </row>
    <row r="48" spans="1:38" x14ac:dyDescent="0.25">
      <c r="A48" s="125">
        <v>36</v>
      </c>
      <c r="B48" s="73" t="s">
        <v>285</v>
      </c>
      <c r="C48" s="128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7*6</f>
        <v>42</v>
      </c>
      <c r="T48" s="93"/>
      <c r="U48" s="93">
        <f>2*6</f>
        <v>12</v>
      </c>
      <c r="V48" s="93"/>
      <c r="W48" s="93">
        <f>1*12</f>
        <v>12</v>
      </c>
      <c r="X48" s="93">
        <f>7*12</f>
        <v>84</v>
      </c>
      <c r="Y48" s="94"/>
      <c r="Z48" s="93"/>
      <c r="AA48" s="94"/>
      <c r="AB48" s="93"/>
      <c r="AC48" s="93"/>
      <c r="AD48" s="93"/>
      <c r="AE48" s="93"/>
      <c r="AF48" s="93"/>
      <c r="AG48" s="93"/>
      <c r="AH48" s="95"/>
      <c r="AI48" s="139">
        <f t="shared" si="0"/>
        <v>150</v>
      </c>
      <c r="AJ48" s="135"/>
      <c r="AK48" s="131" t="e">
        <f t="shared" si="1"/>
        <v>#DIV/0!</v>
      </c>
      <c r="AL48" s="35" t="s">
        <v>209</v>
      </c>
    </row>
    <row r="49" spans="1:38" x14ac:dyDescent="0.25">
      <c r="A49" s="125">
        <v>37</v>
      </c>
      <c r="B49" s="105" t="s">
        <v>310</v>
      </c>
      <c r="C49" s="128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9*6</f>
        <v>54</v>
      </c>
      <c r="S49" s="93"/>
      <c r="T49" s="93"/>
      <c r="U49" s="93"/>
      <c r="V49" s="93"/>
      <c r="W49" s="93"/>
      <c r="X49" s="93">
        <f>8*12</f>
        <v>96</v>
      </c>
      <c r="Y49" s="94"/>
      <c r="Z49" s="93"/>
      <c r="AA49" s="94"/>
      <c r="AB49" s="93"/>
      <c r="AC49" s="93"/>
      <c r="AD49" s="93"/>
      <c r="AE49" s="93"/>
      <c r="AF49" s="93"/>
      <c r="AG49" s="93"/>
      <c r="AH49" s="96"/>
      <c r="AI49" s="139">
        <f t="shared" si="0"/>
        <v>150</v>
      </c>
      <c r="AJ49" s="135">
        <v>108</v>
      </c>
      <c r="AK49" s="131" t="e">
        <f t="shared" si="1"/>
        <v>#DIV/0!</v>
      </c>
      <c r="AL49" s="35" t="s">
        <v>209</v>
      </c>
    </row>
    <row r="50" spans="1:38" x14ac:dyDescent="0.25">
      <c r="A50" s="124">
        <v>38</v>
      </c>
      <c r="B50" s="105" t="s">
        <v>310</v>
      </c>
      <c r="C50" s="128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139">
        <f t="shared" si="0"/>
        <v>150</v>
      </c>
      <c r="AJ50" s="135">
        <v>104</v>
      </c>
      <c r="AK50" s="131" t="e">
        <f t="shared" si="1"/>
        <v>#DIV/0!</v>
      </c>
      <c r="AL50" s="35" t="s">
        <v>209</v>
      </c>
    </row>
    <row r="51" spans="1:38" x14ac:dyDescent="0.25">
      <c r="A51" s="125">
        <v>39</v>
      </c>
      <c r="B51" s="73" t="s">
        <v>393</v>
      </c>
      <c r="C51" s="128" t="s">
        <v>91</v>
      </c>
      <c r="D51" s="92">
        <f>16*4</f>
        <v>64</v>
      </c>
      <c r="E51" s="93"/>
      <c r="F51" s="93"/>
      <c r="G51" s="93">
        <f>4*4</f>
        <v>16</v>
      </c>
      <c r="H51" s="93"/>
      <c r="I51" s="93"/>
      <c r="J51" s="93"/>
      <c r="K51" s="93"/>
      <c r="L51" s="93">
        <f>2*4</f>
        <v>8</v>
      </c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62</f>
        <v>62</v>
      </c>
      <c r="AH51" s="95"/>
      <c r="AI51" s="139">
        <f t="shared" si="0"/>
        <v>150</v>
      </c>
      <c r="AJ51" s="135">
        <v>291</v>
      </c>
      <c r="AK51" s="131">
        <f t="shared" si="1"/>
        <v>4.546875</v>
      </c>
      <c r="AL51" s="35" t="s">
        <v>209</v>
      </c>
    </row>
    <row r="52" spans="1:38" x14ac:dyDescent="0.25">
      <c r="A52" s="125">
        <v>40</v>
      </c>
      <c r="B52" s="73" t="s">
        <v>313</v>
      </c>
      <c r="C52" s="128" t="s">
        <v>92</v>
      </c>
      <c r="D52" s="92">
        <f>10*4</f>
        <v>40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10*6</f>
        <v>60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>
        <f>1*6</f>
        <v>6</v>
      </c>
      <c r="AG52" s="94">
        <f>20</f>
        <v>20</v>
      </c>
      <c r="AH52" s="96"/>
      <c r="AI52" s="139">
        <f t="shared" si="0"/>
        <v>150</v>
      </c>
      <c r="AJ52" s="135">
        <v>165</v>
      </c>
      <c r="AK52" s="131">
        <f t="shared" si="1"/>
        <v>4.125</v>
      </c>
      <c r="AL52" s="35" t="s">
        <v>209</v>
      </c>
    </row>
    <row r="53" spans="1:38" x14ac:dyDescent="0.25">
      <c r="A53" s="124">
        <v>41</v>
      </c>
      <c r="B53" s="105" t="s">
        <v>314</v>
      </c>
      <c r="C53" s="128" t="s">
        <v>93</v>
      </c>
      <c r="D53" s="92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4"/>
      <c r="Z53" s="93"/>
      <c r="AA53" s="93"/>
      <c r="AB53" s="93"/>
      <c r="AC53" s="209" t="s">
        <v>321</v>
      </c>
      <c r="AD53" s="210"/>
      <c r="AE53" s="210"/>
      <c r="AF53" s="210"/>
      <c r="AG53" s="211"/>
      <c r="AH53" s="95"/>
      <c r="AI53" s="139">
        <f t="shared" si="0"/>
        <v>0</v>
      </c>
      <c r="AJ53" s="135">
        <v>0</v>
      </c>
      <c r="AK53" s="131" t="e">
        <f t="shared" si="1"/>
        <v>#DIV/0!</v>
      </c>
      <c r="AL53" s="35" t="s">
        <v>209</v>
      </c>
    </row>
    <row r="54" spans="1:38" x14ac:dyDescent="0.25">
      <c r="A54" s="125">
        <v>42</v>
      </c>
      <c r="B54" s="73" t="s">
        <v>295</v>
      </c>
      <c r="C54" s="128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139">
        <f t="shared" si="0"/>
        <v>150</v>
      </c>
      <c r="AJ54" s="135">
        <v>43</v>
      </c>
      <c r="AK54" s="131">
        <f t="shared" si="1"/>
        <v>2.15</v>
      </c>
      <c r="AL54" s="35" t="s">
        <v>209</v>
      </c>
    </row>
    <row r="55" spans="1:38" x14ac:dyDescent="0.25">
      <c r="A55" s="125">
        <v>43</v>
      </c>
      <c r="B55" s="73" t="s">
        <v>295</v>
      </c>
      <c r="C55" s="128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139">
        <f t="shared" si="0"/>
        <v>150</v>
      </c>
      <c r="AJ55" s="135">
        <v>10</v>
      </c>
      <c r="AK55" s="131" t="e">
        <f t="shared" si="1"/>
        <v>#DIV/0!</v>
      </c>
      <c r="AL55" s="35" t="s">
        <v>209</v>
      </c>
    </row>
    <row r="56" spans="1:38" x14ac:dyDescent="0.25">
      <c r="A56" s="124">
        <v>44</v>
      </c>
      <c r="B56" s="105" t="s">
        <v>285</v>
      </c>
      <c r="C56" s="128" t="s">
        <v>147</v>
      </c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4"/>
      <c r="Z56" s="93"/>
      <c r="AA56" s="94"/>
      <c r="AB56" s="209" t="s">
        <v>321</v>
      </c>
      <c r="AC56" s="210"/>
      <c r="AD56" s="210"/>
      <c r="AE56" s="210"/>
      <c r="AF56" s="210"/>
      <c r="AG56" s="211"/>
      <c r="AH56" s="95"/>
      <c r="AI56" s="139">
        <f t="shared" si="0"/>
        <v>0</v>
      </c>
      <c r="AJ56" s="135">
        <v>0</v>
      </c>
      <c r="AK56" s="131" t="e">
        <f t="shared" si="1"/>
        <v>#DIV/0!</v>
      </c>
      <c r="AL56" s="35" t="s">
        <v>209</v>
      </c>
    </row>
    <row r="57" spans="1:38" x14ac:dyDescent="0.25">
      <c r="A57" s="125">
        <v>45</v>
      </c>
      <c r="B57" s="73" t="s">
        <v>315</v>
      </c>
      <c r="C57" s="128" t="s">
        <v>94</v>
      </c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>
        <f>2*6</f>
        <v>12</v>
      </c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/>
      <c r="AH57" s="95"/>
      <c r="AI57" s="139">
        <f t="shared" si="0"/>
        <v>150</v>
      </c>
      <c r="AJ57" s="135">
        <v>151</v>
      </c>
      <c r="AK57" s="131" t="e">
        <f t="shared" si="1"/>
        <v>#DIV/0!</v>
      </c>
      <c r="AL57" s="35" t="s">
        <v>209</v>
      </c>
    </row>
    <row r="58" spans="1:38" x14ac:dyDescent="0.25">
      <c r="A58" s="125">
        <v>46</v>
      </c>
      <c r="B58" s="73" t="s">
        <v>315</v>
      </c>
      <c r="C58" s="128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1*12</f>
        <v>12</v>
      </c>
      <c r="X58" s="93">
        <f>7*12</f>
        <v>84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139">
        <f t="shared" si="0"/>
        <v>150</v>
      </c>
      <c r="AJ58" s="135">
        <v>123</v>
      </c>
      <c r="AK58" s="131" t="e">
        <f t="shared" si="1"/>
        <v>#DIV/0!</v>
      </c>
      <c r="AL58" s="35" t="s">
        <v>209</v>
      </c>
    </row>
    <row r="59" spans="1:38" x14ac:dyDescent="0.25">
      <c r="A59" s="124">
        <v>47</v>
      </c>
      <c r="B59" s="73" t="s">
        <v>315</v>
      </c>
      <c r="C59" s="128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8*6</f>
        <v>48</v>
      </c>
      <c r="V59" s="93"/>
      <c r="W59" s="93">
        <f>2*12</f>
        <v>24</v>
      </c>
      <c r="X59" s="93">
        <f>6*12</f>
        <v>72</v>
      </c>
      <c r="Y59" s="94"/>
      <c r="Z59" s="93"/>
      <c r="AA59" s="94"/>
      <c r="AB59" s="93"/>
      <c r="AC59" s="93"/>
      <c r="AD59" s="93"/>
      <c r="AE59" s="93"/>
      <c r="AF59" s="93">
        <f>1*6</f>
        <v>6</v>
      </c>
      <c r="AG59" s="93"/>
      <c r="AH59" s="95"/>
      <c r="AI59" s="139">
        <f t="shared" si="0"/>
        <v>150</v>
      </c>
      <c r="AJ59" s="135">
        <v>118</v>
      </c>
      <c r="AK59" s="131" t="e">
        <f t="shared" si="1"/>
        <v>#DIV/0!</v>
      </c>
      <c r="AL59" s="35" t="s">
        <v>209</v>
      </c>
    </row>
    <row r="60" spans="1:38" x14ac:dyDescent="0.25">
      <c r="A60" s="125">
        <v>48</v>
      </c>
      <c r="B60" s="73" t="s">
        <v>285</v>
      </c>
      <c r="C60" s="128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5*6</f>
        <v>30</v>
      </c>
      <c r="T60" s="93"/>
      <c r="U60" s="93"/>
      <c r="V60" s="93"/>
      <c r="W60" s="93">
        <f>3*12</f>
        <v>36</v>
      </c>
      <c r="X60" s="93">
        <f>7*12</f>
        <v>84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139">
        <f t="shared" si="0"/>
        <v>150</v>
      </c>
      <c r="AJ60" s="135">
        <v>0</v>
      </c>
      <c r="AK60" s="131" t="e">
        <f t="shared" si="1"/>
        <v>#DIV/0!</v>
      </c>
      <c r="AL60" s="35" t="s">
        <v>209</v>
      </c>
    </row>
    <row r="61" spans="1:38" x14ac:dyDescent="0.25">
      <c r="A61" s="125">
        <v>49</v>
      </c>
      <c r="B61" s="73" t="s">
        <v>285</v>
      </c>
      <c r="C61" s="128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139">
        <f t="shared" si="0"/>
        <v>150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124">
        <v>50</v>
      </c>
      <c r="B62" s="105" t="s">
        <v>394</v>
      </c>
      <c r="C62" s="128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4*12</f>
        <v>48</v>
      </c>
      <c r="X62" s="93">
        <f>4*12</f>
        <v>48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139">
        <f t="shared" si="0"/>
        <v>150</v>
      </c>
      <c r="AJ62" s="135">
        <v>0</v>
      </c>
      <c r="AK62" s="131" t="e">
        <f t="shared" si="1"/>
        <v>#DIV/0!</v>
      </c>
      <c r="AL62" s="35" t="s">
        <v>209</v>
      </c>
    </row>
    <row r="63" spans="1:38" x14ac:dyDescent="0.25">
      <c r="A63" s="125">
        <v>51</v>
      </c>
      <c r="B63" s="73" t="s">
        <v>257</v>
      </c>
      <c r="C63" s="128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209" t="s">
        <v>233</v>
      </c>
      <c r="AD63" s="210"/>
      <c r="AE63" s="210"/>
      <c r="AF63" s="210"/>
      <c r="AG63" s="210"/>
      <c r="AH63" s="210"/>
      <c r="AI63" s="139">
        <f t="shared" si="0"/>
        <v>0</v>
      </c>
      <c r="AJ63" s="135"/>
      <c r="AK63" s="131" t="e">
        <f t="shared" si="1"/>
        <v>#DIV/0!</v>
      </c>
      <c r="AL63" s="35" t="s">
        <v>209</v>
      </c>
    </row>
    <row r="64" spans="1:38" x14ac:dyDescent="0.25">
      <c r="A64" s="125">
        <v>52</v>
      </c>
      <c r="B64" s="73" t="s">
        <v>317</v>
      </c>
      <c r="C64" s="128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8*12</f>
        <v>96</v>
      </c>
      <c r="X64" s="93">
        <f>4*12</f>
        <v>48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139">
        <f t="shared" si="0"/>
        <v>150</v>
      </c>
      <c r="AJ64" s="135">
        <v>1</v>
      </c>
      <c r="AK64" s="131" t="e">
        <f t="shared" si="1"/>
        <v>#DIV/0!</v>
      </c>
      <c r="AL64" s="35" t="s">
        <v>209</v>
      </c>
    </row>
    <row r="65" spans="1:38" x14ac:dyDescent="0.25">
      <c r="A65" s="124">
        <v>53</v>
      </c>
      <c r="B65" s="105" t="s">
        <v>299</v>
      </c>
      <c r="C65" s="128" t="s">
        <v>222</v>
      </c>
      <c r="D65" s="92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209" t="s">
        <v>293</v>
      </c>
      <c r="AD65" s="210"/>
      <c r="AE65" s="210"/>
      <c r="AF65" s="210"/>
      <c r="AG65" s="211"/>
      <c r="AH65" s="95"/>
      <c r="AI65" s="139">
        <f t="shared" si="0"/>
        <v>0</v>
      </c>
      <c r="AJ65" s="135"/>
      <c r="AK65" s="131" t="e">
        <f t="shared" si="1"/>
        <v>#DIV/0!</v>
      </c>
      <c r="AL65" s="35" t="s">
        <v>209</v>
      </c>
    </row>
    <row r="66" spans="1:38" x14ac:dyDescent="0.25">
      <c r="A66" s="125">
        <v>54</v>
      </c>
      <c r="B66" s="73" t="s">
        <v>299</v>
      </c>
      <c r="C66" s="128" t="s">
        <v>218</v>
      </c>
      <c r="D66" s="92">
        <f>6*4</f>
        <v>24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4*6</f>
        <v>24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/>
      <c r="AG66" s="93">
        <f>12</f>
        <v>12</v>
      </c>
      <c r="AH66" s="95"/>
      <c r="AI66" s="139">
        <f t="shared" si="0"/>
        <v>150</v>
      </c>
      <c r="AJ66" s="135">
        <v>51</v>
      </c>
      <c r="AK66" s="131">
        <f t="shared" si="1"/>
        <v>2.125</v>
      </c>
      <c r="AL66" s="35" t="s">
        <v>209</v>
      </c>
    </row>
    <row r="67" spans="1:38" x14ac:dyDescent="0.25">
      <c r="A67" s="125">
        <v>55</v>
      </c>
      <c r="B67" s="73" t="s">
        <v>302</v>
      </c>
      <c r="C67" s="128" t="s">
        <v>224</v>
      </c>
      <c r="D67" s="92">
        <f>4*4</f>
        <v>16</v>
      </c>
      <c r="E67" s="93"/>
      <c r="F67" s="93"/>
      <c r="G67" s="93">
        <f>3*4</f>
        <v>12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3*12</f>
        <v>36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>
        <f>1*6</f>
        <v>6</v>
      </c>
      <c r="AG67" s="93">
        <f>14</f>
        <v>14</v>
      </c>
      <c r="AH67" s="95"/>
      <c r="AI67" s="139">
        <f t="shared" si="0"/>
        <v>150</v>
      </c>
      <c r="AJ67" s="135">
        <v>80</v>
      </c>
      <c r="AK67" s="131">
        <f t="shared" si="1"/>
        <v>5</v>
      </c>
      <c r="AL67" s="35" t="s">
        <v>209</v>
      </c>
    </row>
    <row r="68" spans="1:38" x14ac:dyDescent="0.25">
      <c r="A68" s="124">
        <v>56</v>
      </c>
      <c r="B68" s="105" t="s">
        <v>318</v>
      </c>
      <c r="C68" s="128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10*12</f>
        <v>120</v>
      </c>
      <c r="X68" s="93">
        <f>2*12</f>
        <v>24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139">
        <f t="shared" si="0"/>
        <v>150</v>
      </c>
      <c r="AJ68" s="136"/>
      <c r="AK68" s="131" t="e">
        <f t="shared" si="1"/>
        <v>#DIV/0!</v>
      </c>
      <c r="AL68" s="35" t="s">
        <v>209</v>
      </c>
    </row>
    <row r="69" spans="1:38" x14ac:dyDescent="0.25">
      <c r="A69" s="125">
        <v>57</v>
      </c>
      <c r="B69" s="73" t="s">
        <v>319</v>
      </c>
      <c r="C69" s="128" t="s">
        <v>229</v>
      </c>
      <c r="D69" s="92">
        <f>10*4</f>
        <v>40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13*6</f>
        <v>78</v>
      </c>
      <c r="S69" s="93"/>
      <c r="T69" s="93"/>
      <c r="U69" s="93">
        <f>2*6</f>
        <v>12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>
        <f>20</f>
        <v>20</v>
      </c>
      <c r="AH69" s="95"/>
      <c r="AI69" s="139">
        <f t="shared" si="0"/>
        <v>150</v>
      </c>
      <c r="AJ69" s="135">
        <v>69</v>
      </c>
      <c r="AK69" s="131">
        <f t="shared" si="1"/>
        <v>1.7250000000000001</v>
      </c>
      <c r="AL69" s="35" t="s">
        <v>209</v>
      </c>
    </row>
    <row r="70" spans="1:38" x14ac:dyDescent="0.25">
      <c r="A70" s="125">
        <v>58</v>
      </c>
      <c r="B70" s="73" t="s">
        <v>318</v>
      </c>
      <c r="C70" s="128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>
        <f>7*12</f>
        <v>84</v>
      </c>
      <c r="X70" s="93">
        <f>5*12</f>
        <v>60</v>
      </c>
      <c r="Y70" s="93"/>
      <c r="Z70" s="93"/>
      <c r="AA70" s="93"/>
      <c r="AB70" s="93"/>
      <c r="AC70" s="93"/>
      <c r="AD70" s="93"/>
      <c r="AE70" s="93"/>
      <c r="AF70" s="93"/>
      <c r="AG70" s="93"/>
      <c r="AH70" s="95"/>
      <c r="AI70" s="139">
        <f t="shared" si="0"/>
        <v>150</v>
      </c>
      <c r="AJ70" s="135"/>
      <c r="AK70" s="131" t="e">
        <f t="shared" si="1"/>
        <v>#DIV/0!</v>
      </c>
      <c r="AL70" s="35" t="s">
        <v>209</v>
      </c>
    </row>
    <row r="71" spans="1:38" x14ac:dyDescent="0.25">
      <c r="A71" s="124">
        <v>59</v>
      </c>
      <c r="B71" s="105" t="s">
        <v>304</v>
      </c>
      <c r="C71" s="128" t="s">
        <v>235</v>
      </c>
      <c r="D71" s="92">
        <f>6*4</f>
        <v>24</v>
      </c>
      <c r="E71" s="93"/>
      <c r="F71" s="93"/>
      <c r="G71" s="93"/>
      <c r="H71" s="93"/>
      <c r="I71" s="93"/>
      <c r="J71" s="93"/>
      <c r="K71" s="93"/>
      <c r="L71" s="93">
        <f>2*4</f>
        <v>8</v>
      </c>
      <c r="M71" s="93"/>
      <c r="N71" s="93"/>
      <c r="O71" s="93"/>
      <c r="P71" s="93"/>
      <c r="Q71" s="93"/>
      <c r="R71" s="93"/>
      <c r="S71" s="93">
        <f>2*6</f>
        <v>12</v>
      </c>
      <c r="T71" s="93"/>
      <c r="U71" s="93">
        <f>8*6</f>
        <v>48</v>
      </c>
      <c r="V71" s="93"/>
      <c r="W71" s="93"/>
      <c r="X71" s="93">
        <f>3*12</f>
        <v>36</v>
      </c>
      <c r="Y71" s="93"/>
      <c r="Z71" s="93"/>
      <c r="AA71" s="93"/>
      <c r="AB71" s="93"/>
      <c r="AC71" s="93"/>
      <c r="AD71" s="93"/>
      <c r="AE71" s="93"/>
      <c r="AF71" s="93"/>
      <c r="AG71" s="93">
        <f>22</f>
        <v>22</v>
      </c>
      <c r="AH71" s="95"/>
      <c r="AI71" s="139">
        <f t="shared" si="0"/>
        <v>150</v>
      </c>
      <c r="AJ71" s="135">
        <v>92</v>
      </c>
      <c r="AK71" s="131">
        <f t="shared" si="1"/>
        <v>3.8333333333333335</v>
      </c>
      <c r="AL71" s="35" t="s">
        <v>209</v>
      </c>
    </row>
    <row r="72" spans="1:38" x14ac:dyDescent="0.25">
      <c r="A72" s="125">
        <v>60</v>
      </c>
      <c r="B72" s="73" t="s">
        <v>298</v>
      </c>
      <c r="C72" s="128" t="s">
        <v>237</v>
      </c>
      <c r="D72" s="92">
        <f>1*4</f>
        <v>4</v>
      </c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14*6</f>
        <v>84</v>
      </c>
      <c r="V72" s="93"/>
      <c r="W72" s="93">
        <f>1*12</f>
        <v>12</v>
      </c>
      <c r="X72" s="93">
        <f>4*12</f>
        <v>48</v>
      </c>
      <c r="Y72" s="93"/>
      <c r="Z72" s="93"/>
      <c r="AA72" s="93"/>
      <c r="AB72" s="93"/>
      <c r="AC72" s="93"/>
      <c r="AD72" s="93"/>
      <c r="AE72" s="93"/>
      <c r="AF72" s="93"/>
      <c r="AG72" s="93">
        <f>2</f>
        <v>2</v>
      </c>
      <c r="AH72" s="95"/>
      <c r="AI72" s="139">
        <f t="shared" si="0"/>
        <v>150</v>
      </c>
      <c r="AJ72" s="135">
        <v>8</v>
      </c>
      <c r="AK72" s="131">
        <f t="shared" si="1"/>
        <v>2</v>
      </c>
      <c r="AL72" s="35" t="s">
        <v>209</v>
      </c>
    </row>
    <row r="73" spans="1:38" x14ac:dyDescent="0.25">
      <c r="A73" s="125">
        <v>61</v>
      </c>
      <c r="B73" s="73" t="s">
        <v>304</v>
      </c>
      <c r="C73" s="128" t="s">
        <v>238</v>
      </c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209" t="s">
        <v>321</v>
      </c>
      <c r="AC73" s="210"/>
      <c r="AD73" s="210"/>
      <c r="AE73" s="210"/>
      <c r="AF73" s="210"/>
      <c r="AG73" s="211"/>
      <c r="AH73" s="95"/>
      <c r="AI73" s="139">
        <f t="shared" si="0"/>
        <v>0</v>
      </c>
      <c r="AJ73" s="135"/>
      <c r="AK73" s="131" t="e">
        <f t="shared" si="1"/>
        <v>#DIV/0!</v>
      </c>
      <c r="AL73" s="35" t="s">
        <v>209</v>
      </c>
    </row>
    <row r="74" spans="1:38" x14ac:dyDescent="0.25">
      <c r="A74" s="124">
        <v>62</v>
      </c>
      <c r="B74" s="105" t="s">
        <v>317</v>
      </c>
      <c r="C74" s="128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139">
        <f t="shared" si="0"/>
        <v>150</v>
      </c>
      <c r="AJ74" s="135"/>
      <c r="AK74" s="131" t="e">
        <f t="shared" si="1"/>
        <v>#DIV/0!</v>
      </c>
      <c r="AL74" s="35" t="s">
        <v>209</v>
      </c>
    </row>
    <row r="75" spans="1:38" x14ac:dyDescent="0.25">
      <c r="A75" s="125">
        <v>63</v>
      </c>
      <c r="B75" s="73" t="s">
        <v>295</v>
      </c>
      <c r="C75" s="128" t="s">
        <v>240</v>
      </c>
      <c r="D75" s="92">
        <f>1*4</f>
        <v>4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>
        <f>1*2</f>
        <v>2</v>
      </c>
      <c r="S75" s="93">
        <f>1*4</f>
        <v>4</v>
      </c>
      <c r="T75" s="93"/>
      <c r="U75" s="93">
        <f>6*6</f>
        <v>36</v>
      </c>
      <c r="V75" s="93"/>
      <c r="W75" s="93"/>
      <c r="X75" s="93">
        <f>7*12</f>
        <v>84</v>
      </c>
      <c r="Y75" s="93"/>
      <c r="Z75" s="93"/>
      <c r="AA75" s="93"/>
      <c r="AB75" s="93"/>
      <c r="AC75" s="93"/>
      <c r="AD75" s="93"/>
      <c r="AE75" s="93"/>
      <c r="AF75" s="93"/>
      <c r="AG75" s="93">
        <f>8</f>
        <v>8</v>
      </c>
      <c r="AH75" s="95"/>
      <c r="AI75" s="139">
        <f t="shared" si="0"/>
        <v>150</v>
      </c>
      <c r="AJ75" s="135">
        <v>16</v>
      </c>
      <c r="AK75" s="131">
        <f t="shared" si="1"/>
        <v>4</v>
      </c>
      <c r="AL75" s="35" t="s">
        <v>209</v>
      </c>
    </row>
    <row r="76" spans="1:38" x14ac:dyDescent="0.25">
      <c r="A76" s="125">
        <v>64</v>
      </c>
      <c r="B76" s="73" t="s">
        <v>298</v>
      </c>
      <c r="C76" s="128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1*12</f>
        <v>12</v>
      </c>
      <c r="X76" s="93">
        <f>4*12</f>
        <v>48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139">
        <f t="shared" si="0"/>
        <v>150</v>
      </c>
      <c r="AJ76" s="135">
        <v>14</v>
      </c>
      <c r="AK76" s="131">
        <f t="shared" si="1"/>
        <v>1.75</v>
      </c>
      <c r="AL76" s="35" t="s">
        <v>209</v>
      </c>
    </row>
    <row r="77" spans="1:38" x14ac:dyDescent="0.25">
      <c r="A77" s="124">
        <v>65</v>
      </c>
      <c r="B77" s="105" t="s">
        <v>302</v>
      </c>
      <c r="C77" s="128" t="s">
        <v>242</v>
      </c>
      <c r="D77" s="92">
        <f>2*4</f>
        <v>8</v>
      </c>
      <c r="E77" s="93"/>
      <c r="F77" s="93"/>
      <c r="G77" s="93">
        <f>4*4</f>
        <v>16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3*6</f>
        <v>18</v>
      </c>
      <c r="T77" s="93"/>
      <c r="U77" s="93"/>
      <c r="V77" s="93"/>
      <c r="W77" s="93">
        <f>4*12</f>
        <v>48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12</f>
        <v>12</v>
      </c>
      <c r="AH77" s="95"/>
      <c r="AI77" s="139">
        <f t="shared" ref="AI77:AI93" si="2">SUM(D77:AH77)</f>
        <v>150</v>
      </c>
      <c r="AJ77" s="135">
        <v>71</v>
      </c>
      <c r="AK77" s="131">
        <f t="shared" ref="AK77:AK171" si="3">+AJ77/D77</f>
        <v>8.875</v>
      </c>
      <c r="AL77" s="35" t="s">
        <v>209</v>
      </c>
    </row>
    <row r="78" spans="1:38" x14ac:dyDescent="0.25">
      <c r="A78" s="125">
        <v>66</v>
      </c>
      <c r="B78" s="73" t="s">
        <v>298</v>
      </c>
      <c r="C78" s="128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139">
        <f t="shared" si="2"/>
        <v>150</v>
      </c>
      <c r="AJ78" s="135">
        <v>18</v>
      </c>
      <c r="AK78" s="131">
        <f t="shared" si="3"/>
        <v>2.25</v>
      </c>
      <c r="AL78" s="35" t="s">
        <v>209</v>
      </c>
    </row>
    <row r="79" spans="1:38" x14ac:dyDescent="0.25">
      <c r="A79" s="125">
        <v>67</v>
      </c>
      <c r="B79" s="73" t="s">
        <v>322</v>
      </c>
      <c r="C79" s="128" t="s">
        <v>244</v>
      </c>
      <c r="D79" s="92">
        <f>13*4</f>
        <v>52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209" t="s">
        <v>321</v>
      </c>
      <c r="AB79" s="210"/>
      <c r="AC79" s="210"/>
      <c r="AD79" s="210"/>
      <c r="AE79" s="210"/>
      <c r="AF79" s="211"/>
      <c r="AG79" s="93">
        <f>24</f>
        <v>24</v>
      </c>
      <c r="AH79" s="95"/>
      <c r="AI79" s="139">
        <f t="shared" si="2"/>
        <v>76</v>
      </c>
      <c r="AJ79" s="135">
        <v>151</v>
      </c>
      <c r="AK79" s="131">
        <f t="shared" si="3"/>
        <v>2.9038461538461537</v>
      </c>
      <c r="AL79" s="35" t="s">
        <v>209</v>
      </c>
    </row>
    <row r="80" spans="1:38" x14ac:dyDescent="0.25">
      <c r="A80" s="124">
        <v>68</v>
      </c>
      <c r="B80" s="105" t="s">
        <v>317</v>
      </c>
      <c r="C80" s="128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2*6</f>
        <v>12</v>
      </c>
      <c r="T80" s="93"/>
      <c r="U80" s="93"/>
      <c r="V80" s="93"/>
      <c r="W80" s="93">
        <f>8*12</f>
        <v>96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>
        <f>1*6</f>
        <v>6</v>
      </c>
      <c r="AG80" s="93"/>
      <c r="AH80" s="95"/>
      <c r="AI80" s="139">
        <f t="shared" si="2"/>
        <v>150</v>
      </c>
      <c r="AJ80" s="135">
        <v>4</v>
      </c>
      <c r="AK80" s="131" t="e">
        <f t="shared" si="3"/>
        <v>#DIV/0!</v>
      </c>
      <c r="AL80" s="35" t="s">
        <v>209</v>
      </c>
    </row>
    <row r="81" spans="1:38" x14ac:dyDescent="0.25">
      <c r="A81" s="125">
        <v>69</v>
      </c>
      <c r="B81" s="73" t="s">
        <v>323</v>
      </c>
      <c r="C81" s="128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9*6</f>
        <v>54</v>
      </c>
      <c r="T81" s="93"/>
      <c r="U81" s="93"/>
      <c r="V81" s="93"/>
      <c r="W81" s="93"/>
      <c r="X81" s="93">
        <f>8*12</f>
        <v>96</v>
      </c>
      <c r="Y81" s="93"/>
      <c r="Z81" s="93"/>
      <c r="AA81" s="93"/>
      <c r="AB81" s="93"/>
      <c r="AC81" s="93"/>
      <c r="AD81" s="93"/>
      <c r="AE81" s="93"/>
      <c r="AF81" s="93"/>
      <c r="AG81" s="93"/>
      <c r="AH81" s="95"/>
      <c r="AI81" s="139">
        <f t="shared" si="2"/>
        <v>150</v>
      </c>
      <c r="AJ81" s="135"/>
      <c r="AK81" s="131" t="e">
        <f t="shared" si="3"/>
        <v>#DIV/0!</v>
      </c>
      <c r="AL81" s="35" t="s">
        <v>209</v>
      </c>
    </row>
    <row r="82" spans="1:38" x14ac:dyDescent="0.25">
      <c r="A82" s="125">
        <v>70</v>
      </c>
      <c r="B82" s="73" t="s">
        <v>302</v>
      </c>
      <c r="C82" s="128" t="s">
        <v>260</v>
      </c>
      <c r="D82" s="92">
        <f>3*4</f>
        <v>12</v>
      </c>
      <c r="E82" s="93"/>
      <c r="F82" s="93"/>
      <c r="G82" s="93">
        <f>3*4</f>
        <v>12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1*6</f>
        <v>6</v>
      </c>
      <c r="T82" s="93">
        <f>2*6</f>
        <v>12</v>
      </c>
      <c r="U82" s="93"/>
      <c r="V82" s="93"/>
      <c r="W82" s="93">
        <f>4*12</f>
        <v>48</v>
      </c>
      <c r="X82" s="93">
        <f>4*12</f>
        <v>48</v>
      </c>
      <c r="Y82" s="93"/>
      <c r="Z82" s="93"/>
      <c r="AA82" s="93"/>
      <c r="AB82" s="93"/>
      <c r="AC82" s="93"/>
      <c r="AD82" s="93"/>
      <c r="AE82" s="93"/>
      <c r="AF82" s="93"/>
      <c r="AG82" s="93">
        <f>12</f>
        <v>12</v>
      </c>
      <c r="AH82" s="95"/>
      <c r="AI82" s="139">
        <f t="shared" si="2"/>
        <v>150</v>
      </c>
      <c r="AJ82" s="135">
        <v>92</v>
      </c>
      <c r="AK82" s="131">
        <f t="shared" si="3"/>
        <v>7.666666666666667</v>
      </c>
      <c r="AL82" s="35" t="s">
        <v>209</v>
      </c>
    </row>
    <row r="83" spans="1:38" x14ac:dyDescent="0.25">
      <c r="A83" s="124">
        <v>71</v>
      </c>
      <c r="B83" s="105" t="s">
        <v>323</v>
      </c>
      <c r="C83" s="128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13*6</f>
        <v>78</v>
      </c>
      <c r="T83" s="93"/>
      <c r="U83" s="93"/>
      <c r="V83" s="93"/>
      <c r="W83" s="93">
        <f>5*12</f>
        <v>60</v>
      </c>
      <c r="X83" s="93">
        <f>1*12</f>
        <v>12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139">
        <f t="shared" si="2"/>
        <v>150</v>
      </c>
      <c r="AJ83" s="135"/>
      <c r="AK83" s="131" t="e">
        <f t="shared" si="3"/>
        <v>#DIV/0!</v>
      </c>
      <c r="AL83" s="35" t="s">
        <v>209</v>
      </c>
    </row>
    <row r="84" spans="1:38" x14ac:dyDescent="0.25">
      <c r="A84" s="125">
        <v>72</v>
      </c>
      <c r="B84" s="73" t="s">
        <v>302</v>
      </c>
      <c r="C84" s="128" t="s">
        <v>269</v>
      </c>
      <c r="D84" s="92">
        <f>3*4</f>
        <v>12</v>
      </c>
      <c r="E84" s="93"/>
      <c r="F84" s="93"/>
      <c r="G84" s="93">
        <f>5*4</f>
        <v>20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>
        <f>2*6</f>
        <v>12</v>
      </c>
      <c r="U84" s="93"/>
      <c r="V84" s="93"/>
      <c r="W84" s="93">
        <f>4*12</f>
        <v>48</v>
      </c>
      <c r="X84" s="93">
        <f>3*12</f>
        <v>36</v>
      </c>
      <c r="Y84" s="93"/>
      <c r="Z84" s="93"/>
      <c r="AA84" s="93"/>
      <c r="AB84" s="93"/>
      <c r="AC84" s="93"/>
      <c r="AD84" s="93"/>
      <c r="AE84" s="93"/>
      <c r="AF84" s="93"/>
      <c r="AG84" s="93">
        <f>16</f>
        <v>16</v>
      </c>
      <c r="AH84" s="95"/>
      <c r="AI84" s="139">
        <f t="shared" si="2"/>
        <v>150</v>
      </c>
      <c r="AJ84" s="135">
        <v>102</v>
      </c>
      <c r="AK84" s="131">
        <f t="shared" si="3"/>
        <v>8.5</v>
      </c>
      <c r="AL84" s="35" t="s">
        <v>209</v>
      </c>
    </row>
    <row r="85" spans="1:38" x14ac:dyDescent="0.25">
      <c r="A85" s="125">
        <v>73</v>
      </c>
      <c r="B85" s="73" t="s">
        <v>285</v>
      </c>
      <c r="C85" s="128" t="s">
        <v>270</v>
      </c>
      <c r="D85" s="92">
        <f>5*4</f>
        <v>20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>
        <f>20*6</f>
        <v>120</v>
      </c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>
        <f>10</f>
        <v>10</v>
      </c>
      <c r="AH85" s="95"/>
      <c r="AI85" s="139">
        <f t="shared" si="2"/>
        <v>150</v>
      </c>
      <c r="AJ85" s="135">
        <v>81</v>
      </c>
      <c r="AK85" s="131">
        <f t="shared" si="3"/>
        <v>4.05</v>
      </c>
      <c r="AL85" s="35" t="s">
        <v>209</v>
      </c>
    </row>
    <row r="86" spans="1:38" x14ac:dyDescent="0.25">
      <c r="A86" s="124">
        <v>74</v>
      </c>
      <c r="B86" s="105" t="s">
        <v>285</v>
      </c>
      <c r="C86" s="128" t="s">
        <v>271</v>
      </c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1*6</f>
        <v>6</v>
      </c>
      <c r="T86" s="93"/>
      <c r="U86" s="93"/>
      <c r="V86" s="93"/>
      <c r="W86" s="93">
        <f>5*12</f>
        <v>60</v>
      </c>
      <c r="X86" s="93">
        <f>7*12</f>
        <v>84</v>
      </c>
      <c r="Y86" s="93"/>
      <c r="Z86" s="93"/>
      <c r="AA86" s="93"/>
      <c r="AB86" s="93"/>
      <c r="AC86" s="93"/>
      <c r="AD86" s="93"/>
      <c r="AE86" s="93"/>
      <c r="AF86" s="93"/>
      <c r="AG86" s="93"/>
      <c r="AH86" s="95"/>
      <c r="AI86" s="139">
        <f t="shared" si="2"/>
        <v>150</v>
      </c>
      <c r="AJ86" s="135"/>
      <c r="AK86" s="131" t="e">
        <f t="shared" si="3"/>
        <v>#DIV/0!</v>
      </c>
      <c r="AL86" s="35" t="s">
        <v>209</v>
      </c>
    </row>
    <row r="87" spans="1:38" x14ac:dyDescent="0.25">
      <c r="A87" s="125">
        <v>75</v>
      </c>
      <c r="B87" s="73" t="s">
        <v>285</v>
      </c>
      <c r="C87" s="128" t="s">
        <v>236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7*12</f>
        <v>84</v>
      </c>
      <c r="X87" s="93">
        <f>5*12</f>
        <v>60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139">
        <f t="shared" si="2"/>
        <v>150</v>
      </c>
      <c r="AJ87" s="135"/>
      <c r="AK87" s="131" t="e">
        <f t="shared" si="3"/>
        <v>#DIV/0!</v>
      </c>
      <c r="AL87" s="35" t="s">
        <v>209</v>
      </c>
    </row>
    <row r="88" spans="1:38" x14ac:dyDescent="0.25">
      <c r="A88" s="125">
        <v>76</v>
      </c>
      <c r="B88" s="73" t="s">
        <v>299</v>
      </c>
      <c r="C88" s="128" t="s">
        <v>274</v>
      </c>
      <c r="D88" s="92">
        <f>1*4</f>
        <v>4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4*6</f>
        <v>24</v>
      </c>
      <c r="T88" s="93"/>
      <c r="U88" s="93">
        <f>3*6</f>
        <v>18</v>
      </c>
      <c r="V88" s="93"/>
      <c r="W88" s="93"/>
      <c r="X88" s="93">
        <f>8*12</f>
        <v>96</v>
      </c>
      <c r="Y88" s="93"/>
      <c r="Z88" s="93"/>
      <c r="AA88" s="93"/>
      <c r="AB88" s="93"/>
      <c r="AC88" s="93"/>
      <c r="AD88" s="93"/>
      <c r="AE88" s="93"/>
      <c r="AF88" s="93">
        <f>1*6</f>
        <v>6</v>
      </c>
      <c r="AG88" s="93">
        <f>2</f>
        <v>2</v>
      </c>
      <c r="AH88" s="95"/>
      <c r="AI88" s="139">
        <f t="shared" si="2"/>
        <v>150</v>
      </c>
      <c r="AJ88" s="135">
        <v>17</v>
      </c>
      <c r="AK88" s="131">
        <f t="shared" si="3"/>
        <v>4.25</v>
      </c>
      <c r="AL88" s="35" t="s">
        <v>209</v>
      </c>
    </row>
    <row r="89" spans="1:38" x14ac:dyDescent="0.25">
      <c r="A89" s="124">
        <v>77</v>
      </c>
      <c r="B89" s="105" t="s">
        <v>299</v>
      </c>
      <c r="C89" s="128" t="s">
        <v>275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15*6</f>
        <v>90</v>
      </c>
      <c r="T89" s="93"/>
      <c r="U89" s="93"/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139">
        <f t="shared" si="2"/>
        <v>150</v>
      </c>
      <c r="AJ89" s="135">
        <v>77</v>
      </c>
      <c r="AK89" s="131" t="e">
        <f t="shared" si="3"/>
        <v>#DIV/0!</v>
      </c>
      <c r="AL89" s="35" t="s">
        <v>209</v>
      </c>
    </row>
    <row r="90" spans="1:38" x14ac:dyDescent="0.25">
      <c r="A90" s="125">
        <v>78</v>
      </c>
      <c r="B90" s="73" t="s">
        <v>285</v>
      </c>
      <c r="C90" s="128" t="s">
        <v>276</v>
      </c>
      <c r="D90" s="92">
        <f>4*4</f>
        <v>16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21*6</f>
        <v>126</v>
      </c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>
        <f>8</f>
        <v>8</v>
      </c>
      <c r="AH90" s="95"/>
      <c r="AI90" s="139">
        <f t="shared" si="2"/>
        <v>150</v>
      </c>
      <c r="AJ90" s="135">
        <v>73</v>
      </c>
      <c r="AK90" s="131">
        <f t="shared" si="3"/>
        <v>4.5625</v>
      </c>
      <c r="AL90" s="35" t="s">
        <v>209</v>
      </c>
    </row>
    <row r="91" spans="1:38" x14ac:dyDescent="0.25">
      <c r="A91" s="125">
        <v>79</v>
      </c>
      <c r="B91" s="73" t="s">
        <v>306</v>
      </c>
      <c r="C91" s="128" t="s">
        <v>277</v>
      </c>
      <c r="D91" s="92">
        <f>12*4</f>
        <v>48</v>
      </c>
      <c r="E91" s="93"/>
      <c r="F91" s="93">
        <f>1*4</f>
        <v>4</v>
      </c>
      <c r="G91" s="93"/>
      <c r="H91" s="93"/>
      <c r="I91" s="93"/>
      <c r="J91" s="93"/>
      <c r="K91" s="93"/>
      <c r="L91" s="93">
        <f>12*4</f>
        <v>48</v>
      </c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50</f>
        <v>50</v>
      </c>
      <c r="AH91" s="95"/>
      <c r="AI91" s="139">
        <f t="shared" si="2"/>
        <v>150</v>
      </c>
      <c r="AJ91" s="135">
        <v>277</v>
      </c>
      <c r="AK91" s="131">
        <f t="shared" si="3"/>
        <v>5.770833333333333</v>
      </c>
      <c r="AL91" s="35" t="s">
        <v>209</v>
      </c>
    </row>
    <row r="92" spans="1:38" x14ac:dyDescent="0.25">
      <c r="A92" s="124">
        <v>80</v>
      </c>
      <c r="B92" s="105" t="s">
        <v>308</v>
      </c>
      <c r="C92" s="128" t="s">
        <v>278</v>
      </c>
      <c r="D92" s="92">
        <f>14*4</f>
        <v>56</v>
      </c>
      <c r="E92" s="93"/>
      <c r="F92" s="93"/>
      <c r="G92" s="93">
        <f>6*4</f>
        <v>24</v>
      </c>
      <c r="H92" s="93"/>
      <c r="I92" s="93"/>
      <c r="J92" s="93"/>
      <c r="K92" s="93"/>
      <c r="L92" s="93">
        <f>5*4</f>
        <v>20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50</f>
        <v>50</v>
      </c>
      <c r="AH92" s="95"/>
      <c r="AI92" s="139">
        <f t="shared" si="2"/>
        <v>150</v>
      </c>
      <c r="AJ92" s="135">
        <v>131</v>
      </c>
      <c r="AK92" s="131">
        <f t="shared" si="3"/>
        <v>2.3392857142857144</v>
      </c>
      <c r="AL92" s="35" t="s">
        <v>209</v>
      </c>
    </row>
    <row r="93" spans="1:38" x14ac:dyDescent="0.25">
      <c r="A93" s="125">
        <v>81</v>
      </c>
      <c r="B93" s="73" t="s">
        <v>318</v>
      </c>
      <c r="C93" s="128" t="s">
        <v>280</v>
      </c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>
        <f>3*6</f>
        <v>18</v>
      </c>
      <c r="T93" s="93"/>
      <c r="U93" s="93"/>
      <c r="V93" s="93"/>
      <c r="W93" s="93">
        <f>2*12</f>
        <v>24</v>
      </c>
      <c r="X93" s="93">
        <f>9*12</f>
        <v>108</v>
      </c>
      <c r="Y93" s="93"/>
      <c r="Z93" s="93"/>
      <c r="AA93" s="93"/>
      <c r="AB93" s="93"/>
      <c r="AC93" s="93"/>
      <c r="AD93" s="93"/>
      <c r="AE93" s="93"/>
      <c r="AF93" s="93"/>
      <c r="AG93" s="93"/>
      <c r="AH93" s="95"/>
      <c r="AI93" s="139">
        <f t="shared" si="2"/>
        <v>150</v>
      </c>
      <c r="AJ93" s="135"/>
      <c r="AK93" s="131" t="e">
        <f t="shared" si="3"/>
        <v>#DIV/0!</v>
      </c>
      <c r="AL93" s="35" t="s">
        <v>209</v>
      </c>
    </row>
    <row r="94" spans="1:38" x14ac:dyDescent="0.25">
      <c r="A94" s="125">
        <v>82</v>
      </c>
      <c r="B94" s="73" t="s">
        <v>318</v>
      </c>
      <c r="C94" s="128" t="s">
        <v>281</v>
      </c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209" t="s">
        <v>293</v>
      </c>
      <c r="AD94" s="210"/>
      <c r="AE94" s="210"/>
      <c r="AF94" s="210"/>
      <c r="AG94" s="210"/>
      <c r="AH94" s="210"/>
      <c r="AI94" s="139">
        <f>SUM(D94:AH94)</f>
        <v>0</v>
      </c>
      <c r="AJ94" s="135"/>
      <c r="AK94" s="131" t="e">
        <f t="shared" si="3"/>
        <v>#DIV/0!</v>
      </c>
      <c r="AL94" s="35" t="s">
        <v>209</v>
      </c>
    </row>
    <row r="95" spans="1:38" x14ac:dyDescent="0.25">
      <c r="A95" s="124">
        <v>83</v>
      </c>
      <c r="B95" s="105" t="s">
        <v>295</v>
      </c>
      <c r="C95" s="128" t="s">
        <v>395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>
        <f>9*6</f>
        <v>54</v>
      </c>
      <c r="V95" s="93"/>
      <c r="W95" s="93">
        <f>4*12</f>
        <v>48</v>
      </c>
      <c r="X95" s="93">
        <f>4*12</f>
        <v>48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139">
        <f>SUM(D95:AH95)</f>
        <v>150</v>
      </c>
      <c r="AJ95" s="135"/>
      <c r="AK95" s="131" t="e">
        <f t="shared" si="3"/>
        <v>#DIV/0!</v>
      </c>
      <c r="AL95" s="35" t="s">
        <v>209</v>
      </c>
    </row>
    <row r="96" spans="1:38" x14ac:dyDescent="0.25">
      <c r="A96" s="125">
        <v>84</v>
      </c>
      <c r="B96" s="73" t="s">
        <v>326</v>
      </c>
      <c r="C96" s="128" t="s">
        <v>327</v>
      </c>
      <c r="D96" s="92">
        <f>2*4</f>
        <v>8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>
        <f>3*6</f>
        <v>18</v>
      </c>
      <c r="S96" s="93"/>
      <c r="T96" s="93"/>
      <c r="U96" s="93">
        <f>3*6</f>
        <v>18</v>
      </c>
      <c r="V96" s="93"/>
      <c r="W96" s="93">
        <f>8*12</f>
        <v>96</v>
      </c>
      <c r="X96" s="93"/>
      <c r="Y96" s="93"/>
      <c r="Z96" s="93"/>
      <c r="AA96" s="93"/>
      <c r="AB96" s="93"/>
      <c r="AC96" s="93"/>
      <c r="AD96" s="93"/>
      <c r="AE96" s="93"/>
      <c r="AF96" s="93">
        <f>1*6</f>
        <v>6</v>
      </c>
      <c r="AG96" s="93">
        <f>4</f>
        <v>4</v>
      </c>
      <c r="AH96" s="95"/>
      <c r="AI96" s="139">
        <f t="shared" ref="AI96:AI171" si="4">SUM(D96:AH96)</f>
        <v>150</v>
      </c>
      <c r="AJ96" s="135"/>
      <c r="AK96" s="131">
        <f t="shared" si="3"/>
        <v>0</v>
      </c>
      <c r="AL96" s="35" t="s">
        <v>209</v>
      </c>
    </row>
    <row r="97" spans="1:38" x14ac:dyDescent="0.25">
      <c r="A97" s="125">
        <v>85</v>
      </c>
      <c r="B97" s="73" t="s">
        <v>302</v>
      </c>
      <c r="C97" s="128" t="s">
        <v>328</v>
      </c>
      <c r="D97" s="92">
        <f>4*4</f>
        <v>16</v>
      </c>
      <c r="E97" s="93"/>
      <c r="F97" s="93"/>
      <c r="G97" s="93">
        <f>3*4</f>
        <v>12</v>
      </c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>
        <f>3*6</f>
        <v>18</v>
      </c>
      <c r="T97" s="93">
        <f>1*6</f>
        <v>6</v>
      </c>
      <c r="U97" s="93"/>
      <c r="V97" s="93"/>
      <c r="W97" s="93">
        <f>4*12</f>
        <v>48</v>
      </c>
      <c r="X97" s="93">
        <f>3*12</f>
        <v>36</v>
      </c>
      <c r="Y97" s="93"/>
      <c r="Z97" s="93"/>
      <c r="AA97" s="93"/>
      <c r="AB97" s="93"/>
      <c r="AC97" s="93"/>
      <c r="AD97" s="93"/>
      <c r="AE97" s="93"/>
      <c r="AF97" s="93"/>
      <c r="AG97" s="93">
        <f>14</f>
        <v>14</v>
      </c>
      <c r="AH97" s="95"/>
      <c r="AI97" s="139">
        <f t="shared" si="4"/>
        <v>150</v>
      </c>
      <c r="AJ97" s="135">
        <v>81</v>
      </c>
      <c r="AK97" s="131">
        <f t="shared" si="3"/>
        <v>5.0625</v>
      </c>
      <c r="AL97" s="35" t="s">
        <v>209</v>
      </c>
    </row>
    <row r="98" spans="1:38" x14ac:dyDescent="0.25">
      <c r="A98" s="124">
        <v>86</v>
      </c>
      <c r="B98" s="73" t="s">
        <v>302</v>
      </c>
      <c r="C98" s="128" t="s">
        <v>329</v>
      </c>
      <c r="D98" s="92">
        <f>5*4</f>
        <v>20</v>
      </c>
      <c r="E98" s="93"/>
      <c r="F98" s="93"/>
      <c r="G98" s="93">
        <f>4*4</f>
        <v>16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>
        <f>1*6</f>
        <v>6</v>
      </c>
      <c r="T98" s="93">
        <f>1*6</f>
        <v>6</v>
      </c>
      <c r="U98" s="93"/>
      <c r="V98" s="93"/>
      <c r="W98" s="93">
        <f>5*12</f>
        <v>60</v>
      </c>
      <c r="X98" s="93">
        <f>2*12</f>
        <v>24</v>
      </c>
      <c r="Y98" s="93"/>
      <c r="Z98" s="93"/>
      <c r="AA98" s="93"/>
      <c r="AB98" s="93"/>
      <c r="AC98" s="93"/>
      <c r="AD98" s="93"/>
      <c r="AE98" s="93"/>
      <c r="AF98" s="93"/>
      <c r="AG98" s="93">
        <f>18</f>
        <v>18</v>
      </c>
      <c r="AH98" s="95"/>
      <c r="AI98" s="139">
        <f t="shared" si="4"/>
        <v>150</v>
      </c>
      <c r="AJ98" s="135">
        <v>99</v>
      </c>
      <c r="AK98" s="131">
        <f t="shared" si="3"/>
        <v>4.95</v>
      </c>
      <c r="AL98" s="35" t="s">
        <v>209</v>
      </c>
    </row>
    <row r="99" spans="1:38" x14ac:dyDescent="0.25">
      <c r="A99" s="125">
        <v>87</v>
      </c>
      <c r="B99" s="73" t="s">
        <v>302</v>
      </c>
      <c r="C99" s="128" t="s">
        <v>330</v>
      </c>
      <c r="D99" s="92">
        <f>1*4</f>
        <v>4</v>
      </c>
      <c r="E99" s="93"/>
      <c r="F99" s="93"/>
      <c r="G99" s="93">
        <f>5*4</f>
        <v>20</v>
      </c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>
        <f>1*6</f>
        <v>6</v>
      </c>
      <c r="T99" s="93">
        <f>1*6</f>
        <v>6</v>
      </c>
      <c r="U99" s="93"/>
      <c r="V99" s="93"/>
      <c r="W99" s="93">
        <f>4*12</f>
        <v>48</v>
      </c>
      <c r="X99" s="93">
        <f>4*12</f>
        <v>48</v>
      </c>
      <c r="Y99" s="93"/>
      <c r="Z99" s="93"/>
      <c r="AA99" s="93"/>
      <c r="AB99" s="93"/>
      <c r="AC99" s="93"/>
      <c r="AD99" s="93"/>
      <c r="AE99" s="93"/>
      <c r="AF99" s="93"/>
      <c r="AG99" s="93">
        <f>18</f>
        <v>18</v>
      </c>
      <c r="AH99" s="95"/>
      <c r="AI99" s="139">
        <f t="shared" si="4"/>
        <v>150</v>
      </c>
      <c r="AJ99" s="135">
        <v>72</v>
      </c>
      <c r="AK99" s="131">
        <f t="shared" si="3"/>
        <v>18</v>
      </c>
      <c r="AL99" s="35" t="s">
        <v>209</v>
      </c>
    </row>
    <row r="100" spans="1:38" x14ac:dyDescent="0.25">
      <c r="A100" s="125">
        <v>88</v>
      </c>
      <c r="B100" s="105" t="s">
        <v>298</v>
      </c>
      <c r="C100" s="128" t="s">
        <v>331</v>
      </c>
      <c r="D100" s="92">
        <f>2*4</f>
        <v>8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>
        <f>13*6</f>
        <v>78</v>
      </c>
      <c r="V100" s="93"/>
      <c r="W100" s="93">
        <f>1*12</f>
        <v>12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4</f>
        <v>4</v>
      </c>
      <c r="AH100" s="95"/>
      <c r="AI100" s="139">
        <f t="shared" si="4"/>
        <v>150</v>
      </c>
      <c r="AJ100" s="135">
        <v>14</v>
      </c>
      <c r="AK100" s="131">
        <f t="shared" si="3"/>
        <v>1.75</v>
      </c>
      <c r="AL100" s="35" t="s">
        <v>209</v>
      </c>
    </row>
    <row r="101" spans="1:38" x14ac:dyDescent="0.25">
      <c r="A101" s="124">
        <v>89</v>
      </c>
      <c r="B101" s="105" t="s">
        <v>298</v>
      </c>
      <c r="C101" s="128" t="s">
        <v>332</v>
      </c>
      <c r="D101" s="92">
        <f>2*4</f>
        <v>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>
        <f>13*6</f>
        <v>78</v>
      </c>
      <c r="V101" s="93"/>
      <c r="W101" s="93">
        <f>1*12</f>
        <v>12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4</f>
        <v>4</v>
      </c>
      <c r="AH101" s="95"/>
      <c r="AI101" s="139">
        <f t="shared" si="4"/>
        <v>150</v>
      </c>
      <c r="AJ101" s="135">
        <v>16</v>
      </c>
      <c r="AK101" s="131">
        <f t="shared" si="3"/>
        <v>2</v>
      </c>
      <c r="AL101" s="35" t="s">
        <v>209</v>
      </c>
    </row>
    <row r="102" spans="1:38" x14ac:dyDescent="0.25">
      <c r="A102" s="125">
        <v>90</v>
      </c>
      <c r="B102" s="73" t="s">
        <v>298</v>
      </c>
      <c r="C102" s="128" t="s">
        <v>333</v>
      </c>
      <c r="D102" s="92">
        <f>1*4</f>
        <v>4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>
        <f>8*6</f>
        <v>48</v>
      </c>
      <c r="V102" s="93"/>
      <c r="W102" s="93">
        <f>2*12</f>
        <v>24</v>
      </c>
      <c r="X102" s="93">
        <f>6*12</f>
        <v>72</v>
      </c>
      <c r="Y102" s="93"/>
      <c r="Z102" s="93"/>
      <c r="AA102" s="93"/>
      <c r="AB102" s="93"/>
      <c r="AC102" s="93"/>
      <c r="AD102" s="93"/>
      <c r="AE102" s="93"/>
      <c r="AF102" s="93"/>
      <c r="AG102" s="93">
        <f>2</f>
        <v>2</v>
      </c>
      <c r="AH102" s="95"/>
      <c r="AI102" s="139">
        <f t="shared" si="4"/>
        <v>150</v>
      </c>
      <c r="AJ102" s="135">
        <v>5</v>
      </c>
      <c r="AK102" s="131">
        <f t="shared" si="3"/>
        <v>1.25</v>
      </c>
      <c r="AL102" s="35" t="s">
        <v>209</v>
      </c>
    </row>
    <row r="103" spans="1:38" x14ac:dyDescent="0.25">
      <c r="A103" s="125">
        <v>91</v>
      </c>
      <c r="B103" s="73" t="s">
        <v>295</v>
      </c>
      <c r="C103" s="128" t="s">
        <v>334</v>
      </c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9*6</f>
        <v>54</v>
      </c>
      <c r="V103" s="93"/>
      <c r="W103" s="93">
        <f>4*12</f>
        <v>48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/>
      <c r="AH103" s="95"/>
      <c r="AI103" s="139">
        <f t="shared" si="4"/>
        <v>150</v>
      </c>
      <c r="AJ103" s="135"/>
      <c r="AK103" s="131" t="e">
        <f t="shared" si="3"/>
        <v>#DIV/0!</v>
      </c>
      <c r="AL103" s="35" t="s">
        <v>209</v>
      </c>
    </row>
    <row r="104" spans="1:38" x14ac:dyDescent="0.25">
      <c r="A104" s="124">
        <v>92</v>
      </c>
      <c r="B104" s="105" t="s">
        <v>285</v>
      </c>
      <c r="C104" s="128" t="s">
        <v>335</v>
      </c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>
        <f>1*6</f>
        <v>6</v>
      </c>
      <c r="T104" s="93"/>
      <c r="U104" s="93"/>
      <c r="V104" s="93"/>
      <c r="W104" s="93">
        <f>5*12</f>
        <v>60</v>
      </c>
      <c r="X104" s="93">
        <f>7*12</f>
        <v>84</v>
      </c>
      <c r="Y104" s="93"/>
      <c r="Z104" s="93"/>
      <c r="AA104" s="93"/>
      <c r="AB104" s="93"/>
      <c r="AC104" s="93"/>
      <c r="AD104" s="93"/>
      <c r="AE104" s="93"/>
      <c r="AF104" s="93"/>
      <c r="AG104" s="93"/>
      <c r="AH104" s="95"/>
      <c r="AI104" s="139">
        <f t="shared" si="4"/>
        <v>150</v>
      </c>
      <c r="AJ104" s="135"/>
      <c r="AK104" s="131" t="e">
        <f t="shared" si="3"/>
        <v>#DIV/0!</v>
      </c>
      <c r="AL104" s="35" t="s">
        <v>209</v>
      </c>
    </row>
    <row r="105" spans="1:38" x14ac:dyDescent="0.25">
      <c r="A105" s="125">
        <v>93</v>
      </c>
      <c r="B105" s="73" t="s">
        <v>285</v>
      </c>
      <c r="C105" s="128" t="s">
        <v>336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>
        <f>3*6</f>
        <v>18</v>
      </c>
      <c r="T105" s="93"/>
      <c r="U105" s="93"/>
      <c r="V105" s="93"/>
      <c r="W105" s="93">
        <f>8*12</f>
        <v>96</v>
      </c>
      <c r="X105" s="93">
        <f>3*12</f>
        <v>36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139">
        <f t="shared" si="4"/>
        <v>150</v>
      </c>
      <c r="AJ105" s="135"/>
      <c r="AK105" s="131" t="e">
        <f t="shared" si="3"/>
        <v>#DIV/0!</v>
      </c>
      <c r="AL105" s="35" t="s">
        <v>209</v>
      </c>
    </row>
    <row r="106" spans="1:38" x14ac:dyDescent="0.25">
      <c r="A106" s="125">
        <v>94</v>
      </c>
      <c r="B106" s="105" t="s">
        <v>299</v>
      </c>
      <c r="C106" s="128" t="s">
        <v>337</v>
      </c>
      <c r="D106" s="92">
        <f>1*4</f>
        <v>4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>
        <f>5*6</f>
        <v>30</v>
      </c>
      <c r="T106" s="93"/>
      <c r="U106" s="93">
        <f>9*6</f>
        <v>54</v>
      </c>
      <c r="V106" s="93"/>
      <c r="W106" s="93"/>
      <c r="X106" s="93">
        <f>5*12</f>
        <v>60</v>
      </c>
      <c r="Y106" s="93"/>
      <c r="Z106" s="93"/>
      <c r="AA106" s="93"/>
      <c r="AB106" s="93"/>
      <c r="AC106" s="93"/>
      <c r="AD106" s="93"/>
      <c r="AE106" s="93"/>
      <c r="AF106" s="93"/>
      <c r="AG106" s="93">
        <f>2</f>
        <v>2</v>
      </c>
      <c r="AH106" s="95"/>
      <c r="AI106" s="139">
        <f t="shared" si="4"/>
        <v>150</v>
      </c>
      <c r="AJ106" s="135">
        <v>15</v>
      </c>
      <c r="AK106" s="131">
        <f t="shared" si="3"/>
        <v>3.75</v>
      </c>
      <c r="AL106" s="35" t="s">
        <v>209</v>
      </c>
    </row>
    <row r="107" spans="1:38" x14ac:dyDescent="0.25">
      <c r="A107" s="124">
        <v>95</v>
      </c>
      <c r="B107" s="105" t="s">
        <v>299</v>
      </c>
      <c r="C107" s="128" t="s">
        <v>338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7*6</f>
        <v>42</v>
      </c>
      <c r="T107" s="93"/>
      <c r="U107" s="93">
        <f>6*6</f>
        <v>36</v>
      </c>
      <c r="V107" s="93"/>
      <c r="W107" s="93">
        <f>1*12</f>
        <v>12</v>
      </c>
      <c r="X107" s="93">
        <f>5*12</f>
        <v>60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139">
        <f t="shared" si="4"/>
        <v>150</v>
      </c>
      <c r="AJ107" s="135">
        <v>4</v>
      </c>
      <c r="AK107" s="131" t="e">
        <f t="shared" si="3"/>
        <v>#DIV/0!</v>
      </c>
      <c r="AL107" s="35" t="s">
        <v>209</v>
      </c>
    </row>
    <row r="108" spans="1:38" x14ac:dyDescent="0.25">
      <c r="A108" s="125">
        <v>96</v>
      </c>
      <c r="B108" s="105" t="s">
        <v>299</v>
      </c>
      <c r="C108" s="128" t="s">
        <v>339</v>
      </c>
      <c r="D108" s="92">
        <f>1*4</f>
        <v>4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4*6</f>
        <v>24</v>
      </c>
      <c r="T108" s="93"/>
      <c r="U108" s="93">
        <f>4*6</f>
        <v>24</v>
      </c>
      <c r="V108" s="93"/>
      <c r="W108" s="93">
        <f>1*12</f>
        <v>12</v>
      </c>
      <c r="X108" s="93">
        <f>7*12</f>
        <v>84</v>
      </c>
      <c r="Y108" s="93"/>
      <c r="Z108" s="93"/>
      <c r="AA108" s="93"/>
      <c r="AB108" s="93"/>
      <c r="AC108" s="93"/>
      <c r="AD108" s="93"/>
      <c r="AE108" s="93"/>
      <c r="AF108" s="93"/>
      <c r="AG108" s="93">
        <f>2</f>
        <v>2</v>
      </c>
      <c r="AH108" s="95"/>
      <c r="AI108" s="139">
        <f t="shared" si="4"/>
        <v>150</v>
      </c>
      <c r="AJ108" s="135">
        <v>3</v>
      </c>
      <c r="AK108" s="131">
        <f t="shared" si="3"/>
        <v>0.75</v>
      </c>
      <c r="AL108" s="35" t="s">
        <v>209</v>
      </c>
    </row>
    <row r="109" spans="1:38" x14ac:dyDescent="0.25">
      <c r="A109" s="125">
        <v>97</v>
      </c>
      <c r="B109" s="73" t="s">
        <v>318</v>
      </c>
      <c r="C109" s="128" t="s">
        <v>396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1*6</f>
        <v>6</v>
      </c>
      <c r="T109" s="93"/>
      <c r="U109" s="93"/>
      <c r="V109" s="93"/>
      <c r="W109" s="93"/>
      <c r="X109" s="93">
        <f>12*12</f>
        <v>144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139">
        <f t="shared" si="4"/>
        <v>150</v>
      </c>
      <c r="AJ109" s="135"/>
      <c r="AK109" s="131" t="e">
        <f t="shared" si="3"/>
        <v>#DIV/0!</v>
      </c>
      <c r="AL109" s="35" t="s">
        <v>209</v>
      </c>
    </row>
    <row r="110" spans="1:38" x14ac:dyDescent="0.25">
      <c r="A110" s="124">
        <v>98</v>
      </c>
      <c r="B110" s="105" t="s">
        <v>285</v>
      </c>
      <c r="C110" s="128" t="s">
        <v>397</v>
      </c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5*6</f>
        <v>30</v>
      </c>
      <c r="T110" s="93"/>
      <c r="U110" s="93"/>
      <c r="V110" s="93"/>
      <c r="W110" s="93"/>
      <c r="X110" s="93">
        <f>10*12</f>
        <v>120</v>
      </c>
      <c r="Y110" s="93"/>
      <c r="Z110" s="93"/>
      <c r="AA110" s="93"/>
      <c r="AB110" s="93"/>
      <c r="AC110" s="93"/>
      <c r="AD110" s="93"/>
      <c r="AE110" s="93"/>
      <c r="AF110" s="93"/>
      <c r="AG110" s="93"/>
      <c r="AH110" s="95"/>
      <c r="AI110" s="139">
        <f t="shared" si="4"/>
        <v>150</v>
      </c>
      <c r="AJ110" s="135"/>
      <c r="AK110" s="131" t="e">
        <f t="shared" si="3"/>
        <v>#DIV/0!</v>
      </c>
      <c r="AL110" s="35" t="s">
        <v>209</v>
      </c>
    </row>
    <row r="111" spans="1:38" x14ac:dyDescent="0.25">
      <c r="A111" s="125">
        <v>99</v>
      </c>
      <c r="B111" s="73" t="s">
        <v>305</v>
      </c>
      <c r="C111" s="128" t="s">
        <v>398</v>
      </c>
      <c r="D111" s="92">
        <f>25*4</f>
        <v>100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>
        <f>50</f>
        <v>50</v>
      </c>
      <c r="AH111" s="95"/>
      <c r="AI111" s="139">
        <f t="shared" si="4"/>
        <v>150</v>
      </c>
      <c r="AJ111" s="135">
        <v>138</v>
      </c>
      <c r="AK111" s="131">
        <f t="shared" si="3"/>
        <v>1.38</v>
      </c>
      <c r="AL111" s="35" t="s">
        <v>209</v>
      </c>
    </row>
    <row r="112" spans="1:38" x14ac:dyDescent="0.25">
      <c r="A112" s="125">
        <v>100</v>
      </c>
      <c r="B112" s="73" t="s">
        <v>295</v>
      </c>
      <c r="C112" s="128" t="s">
        <v>399</v>
      </c>
      <c r="D112" s="92">
        <f>21*4</f>
        <v>84</v>
      </c>
      <c r="E112" s="93"/>
      <c r="F112" s="93"/>
      <c r="G112" s="93"/>
      <c r="H112" s="93"/>
      <c r="I112" s="93"/>
      <c r="J112" s="93"/>
      <c r="K112" s="93"/>
      <c r="L112" s="93">
        <f>4*4</f>
        <v>16</v>
      </c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>
        <f>50</f>
        <v>50</v>
      </c>
      <c r="AH112" s="95"/>
      <c r="AI112" s="139">
        <f t="shared" si="4"/>
        <v>150</v>
      </c>
      <c r="AJ112" s="135">
        <v>287</v>
      </c>
      <c r="AK112" s="131">
        <f t="shared" si="3"/>
        <v>3.4166666666666665</v>
      </c>
      <c r="AL112" s="35" t="s">
        <v>209</v>
      </c>
    </row>
    <row r="113" spans="1:38" x14ac:dyDescent="0.25">
      <c r="A113" s="124">
        <v>101</v>
      </c>
      <c r="B113" s="105" t="s">
        <v>285</v>
      </c>
      <c r="C113" s="128" t="s">
        <v>400</v>
      </c>
      <c r="D113" s="92">
        <f>5*4</f>
        <v>20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>
        <f>20*6</f>
        <v>120</v>
      </c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>
        <f>10</f>
        <v>10</v>
      </c>
      <c r="AH113" s="95"/>
      <c r="AI113" s="139">
        <f t="shared" si="4"/>
        <v>150</v>
      </c>
      <c r="AJ113" s="135">
        <v>68</v>
      </c>
      <c r="AK113" s="131">
        <f t="shared" si="3"/>
        <v>3.4</v>
      </c>
      <c r="AL113" s="35" t="s">
        <v>209</v>
      </c>
    </row>
    <row r="114" spans="1:38" x14ac:dyDescent="0.25">
      <c r="A114" s="125">
        <v>102</v>
      </c>
      <c r="B114" s="73" t="s">
        <v>295</v>
      </c>
      <c r="C114" s="128" t="s">
        <v>401</v>
      </c>
      <c r="D114" s="92">
        <f>7*4</f>
        <v>28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>
        <f>18*6</f>
        <v>108</v>
      </c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14</f>
        <v>14</v>
      </c>
      <c r="AH114" s="95"/>
      <c r="AI114" s="139">
        <f t="shared" si="4"/>
        <v>150</v>
      </c>
      <c r="AJ114" s="135">
        <v>100</v>
      </c>
      <c r="AK114" s="131">
        <f t="shared" si="3"/>
        <v>3.5714285714285716</v>
      </c>
      <c r="AL114" s="35" t="s">
        <v>209</v>
      </c>
    </row>
    <row r="115" spans="1:38" x14ac:dyDescent="0.25">
      <c r="A115" s="125">
        <v>103</v>
      </c>
      <c r="B115" s="73" t="s">
        <v>299</v>
      </c>
      <c r="C115" s="128" t="s">
        <v>402</v>
      </c>
      <c r="D115" s="92">
        <f>5*4</f>
        <v>20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>
        <f>5*6</f>
        <v>30</v>
      </c>
      <c r="T115" s="93"/>
      <c r="U115" s="93">
        <f>7*6</f>
        <v>42</v>
      </c>
      <c r="V115" s="93"/>
      <c r="W115" s="93"/>
      <c r="X115" s="93">
        <f>4*12</f>
        <v>48</v>
      </c>
      <c r="Y115" s="93"/>
      <c r="Z115" s="93"/>
      <c r="AA115" s="93"/>
      <c r="AB115" s="93"/>
      <c r="AC115" s="93"/>
      <c r="AD115" s="93"/>
      <c r="AE115" s="93"/>
      <c r="AF115" s="93"/>
      <c r="AG115" s="93">
        <f>10</f>
        <v>10</v>
      </c>
      <c r="AH115" s="95"/>
      <c r="AI115" s="139">
        <f t="shared" si="4"/>
        <v>150</v>
      </c>
      <c r="AJ115" s="135">
        <v>47</v>
      </c>
      <c r="AK115" s="131">
        <f t="shared" si="3"/>
        <v>2.35</v>
      </c>
      <c r="AL115" s="35" t="s">
        <v>209</v>
      </c>
    </row>
    <row r="116" spans="1:38" x14ac:dyDescent="0.25">
      <c r="A116" s="124">
        <v>104</v>
      </c>
      <c r="B116" s="105" t="s">
        <v>323</v>
      </c>
      <c r="C116" s="128" t="s">
        <v>403</v>
      </c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>
        <f>15*6</f>
        <v>90</v>
      </c>
      <c r="T116" s="93"/>
      <c r="U116" s="93"/>
      <c r="V116" s="93"/>
      <c r="W116" s="93">
        <f>5*12</f>
        <v>60</v>
      </c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5"/>
      <c r="AI116" s="139">
        <f t="shared" si="4"/>
        <v>150</v>
      </c>
      <c r="AJ116" s="135"/>
      <c r="AK116" s="131" t="e">
        <f t="shared" si="3"/>
        <v>#DIV/0!</v>
      </c>
      <c r="AL116" s="35" t="s">
        <v>209</v>
      </c>
    </row>
    <row r="117" spans="1:38" x14ac:dyDescent="0.25">
      <c r="A117" s="125">
        <v>105</v>
      </c>
      <c r="B117" s="105" t="s">
        <v>323</v>
      </c>
      <c r="C117" s="128" t="s">
        <v>404</v>
      </c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>
        <f>9*6</f>
        <v>54</v>
      </c>
      <c r="T117" s="93"/>
      <c r="U117" s="93"/>
      <c r="V117" s="93"/>
      <c r="W117" s="93">
        <f>8*12</f>
        <v>96</v>
      </c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5"/>
      <c r="AI117" s="139">
        <f t="shared" si="4"/>
        <v>150</v>
      </c>
      <c r="AJ117" s="135"/>
      <c r="AK117" s="131" t="e">
        <f t="shared" si="3"/>
        <v>#DIV/0!</v>
      </c>
      <c r="AL117" s="35" t="s">
        <v>209</v>
      </c>
    </row>
    <row r="118" spans="1:38" x14ac:dyDescent="0.25">
      <c r="A118" s="125">
        <v>106</v>
      </c>
      <c r="B118" s="73" t="s">
        <v>341</v>
      </c>
      <c r="C118" s="128" t="s">
        <v>342</v>
      </c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>
        <f>25*6</f>
        <v>150</v>
      </c>
      <c r="AF118" s="93"/>
      <c r="AG118" s="93"/>
      <c r="AH118" s="95"/>
      <c r="AI118" s="139">
        <f t="shared" si="4"/>
        <v>150</v>
      </c>
      <c r="AJ118" s="135">
        <v>3</v>
      </c>
      <c r="AK118" s="131" t="e">
        <f t="shared" si="3"/>
        <v>#DIV/0!</v>
      </c>
      <c r="AL118" s="35" t="s">
        <v>209</v>
      </c>
    </row>
    <row r="119" spans="1:38" x14ac:dyDescent="0.25">
      <c r="A119" s="124">
        <v>107</v>
      </c>
      <c r="B119" s="105" t="s">
        <v>295</v>
      </c>
      <c r="C119" s="128" t="s">
        <v>405</v>
      </c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>
        <f>25*6</f>
        <v>150</v>
      </c>
      <c r="AF119" s="93"/>
      <c r="AG119" s="93"/>
      <c r="AH119" s="95"/>
      <c r="AI119" s="139">
        <f t="shared" si="4"/>
        <v>150</v>
      </c>
      <c r="AJ119" s="135"/>
      <c r="AK119" s="131" t="e">
        <f t="shared" si="3"/>
        <v>#DIV/0!</v>
      </c>
      <c r="AL119" s="35" t="s">
        <v>209</v>
      </c>
    </row>
    <row r="120" spans="1:38" x14ac:dyDescent="0.25">
      <c r="A120" s="125">
        <v>108</v>
      </c>
      <c r="B120" s="105" t="s">
        <v>295</v>
      </c>
      <c r="C120" s="128" t="s">
        <v>406</v>
      </c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209" t="s">
        <v>293</v>
      </c>
      <c r="AC120" s="210"/>
      <c r="AD120" s="210"/>
      <c r="AE120" s="210"/>
      <c r="AF120" s="210"/>
      <c r="AG120" s="211"/>
      <c r="AH120" s="95"/>
      <c r="AI120" s="139">
        <f t="shared" si="4"/>
        <v>0</v>
      </c>
      <c r="AJ120" s="135"/>
      <c r="AK120" s="131" t="e">
        <f t="shared" si="3"/>
        <v>#DIV/0!</v>
      </c>
      <c r="AL120" s="35" t="s">
        <v>209</v>
      </c>
    </row>
    <row r="121" spans="1:38" x14ac:dyDescent="0.25">
      <c r="A121" s="125">
        <v>109</v>
      </c>
      <c r="B121" s="105" t="s">
        <v>295</v>
      </c>
      <c r="C121" s="128" t="s">
        <v>407</v>
      </c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>
        <f>25*6</f>
        <v>150</v>
      </c>
      <c r="AF121" s="93"/>
      <c r="AG121" s="93"/>
      <c r="AH121" s="95"/>
      <c r="AI121" s="139">
        <f t="shared" si="4"/>
        <v>150</v>
      </c>
      <c r="AJ121" s="135"/>
      <c r="AK121" s="131" t="e">
        <f t="shared" si="3"/>
        <v>#DIV/0!</v>
      </c>
      <c r="AL121" s="35" t="s">
        <v>209</v>
      </c>
    </row>
    <row r="122" spans="1:38" x14ac:dyDescent="0.25">
      <c r="A122" s="124">
        <v>110</v>
      </c>
      <c r="B122" s="105" t="s">
        <v>295</v>
      </c>
      <c r="C122" s="128" t="s">
        <v>408</v>
      </c>
      <c r="D122" s="92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>
        <f>25*6</f>
        <v>150</v>
      </c>
      <c r="AF122" s="93"/>
      <c r="AG122" s="93"/>
      <c r="AH122" s="95"/>
      <c r="AI122" s="139">
        <f t="shared" si="4"/>
        <v>150</v>
      </c>
      <c r="AJ122" s="135"/>
      <c r="AK122" s="131" t="e">
        <f t="shared" si="3"/>
        <v>#DIV/0!</v>
      </c>
      <c r="AL122" s="35" t="s">
        <v>209</v>
      </c>
    </row>
    <row r="123" spans="1:38" x14ac:dyDescent="0.25">
      <c r="A123" s="124">
        <v>111</v>
      </c>
      <c r="B123" s="105" t="s">
        <v>312</v>
      </c>
      <c r="C123" s="128" t="s">
        <v>409</v>
      </c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5"/>
      <c r="AI123" s="139"/>
      <c r="AJ123" s="135">
        <v>104</v>
      </c>
      <c r="AK123" s="131" t="e">
        <f t="shared" si="3"/>
        <v>#DIV/0!</v>
      </c>
      <c r="AL123" s="35" t="s">
        <v>209</v>
      </c>
    </row>
    <row r="124" spans="1:38" x14ac:dyDescent="0.25">
      <c r="A124" s="125">
        <v>112</v>
      </c>
      <c r="B124" s="73" t="s">
        <v>299</v>
      </c>
      <c r="C124" s="130" t="s">
        <v>410</v>
      </c>
      <c r="D124" s="99">
        <f>2*4</f>
        <v>8</v>
      </c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>
        <f>8*6</f>
        <v>48</v>
      </c>
      <c r="T124" s="100"/>
      <c r="U124" s="100">
        <f>5*6</f>
        <v>30</v>
      </c>
      <c r="V124" s="100"/>
      <c r="W124" s="100">
        <f>1*12</f>
        <v>12</v>
      </c>
      <c r="X124" s="100">
        <f>4*12</f>
        <v>48</v>
      </c>
      <c r="Y124" s="100"/>
      <c r="Z124" s="100"/>
      <c r="AA124" s="100"/>
      <c r="AB124" s="100"/>
      <c r="AC124" s="100"/>
      <c r="AD124" s="100"/>
      <c r="AE124" s="100"/>
      <c r="AF124" s="100"/>
      <c r="AG124" s="100">
        <f>4</f>
        <v>4</v>
      </c>
      <c r="AH124" s="101"/>
      <c r="AI124" s="108">
        <f t="shared" ref="AI124:AI170" si="5">SUM(D124:AH124)</f>
        <v>150</v>
      </c>
      <c r="AJ124" s="137">
        <v>27</v>
      </c>
      <c r="AK124" s="132">
        <f t="shared" ref="AK124:AK170" si="6">+AJ124/D124</f>
        <v>3.375</v>
      </c>
      <c r="AL124" s="35" t="s">
        <v>209</v>
      </c>
    </row>
    <row r="125" spans="1:38" x14ac:dyDescent="0.25">
      <c r="A125" s="124">
        <v>113</v>
      </c>
      <c r="B125" s="105" t="s">
        <v>227</v>
      </c>
      <c r="C125" s="102" t="s">
        <v>210</v>
      </c>
      <c r="D125" s="99">
        <v>96</v>
      </c>
      <c r="E125" s="100"/>
      <c r="F125" s="100"/>
      <c r="G125" s="100"/>
      <c r="H125" s="100"/>
      <c r="I125" s="100">
        <v>18</v>
      </c>
      <c r="J125" s="100"/>
      <c r="K125" s="209" t="s">
        <v>421</v>
      </c>
      <c r="L125" s="210"/>
      <c r="M125" s="210"/>
      <c r="N125" s="210"/>
      <c r="O125" s="211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>
        <v>24</v>
      </c>
      <c r="AF125" s="100"/>
      <c r="AG125" s="100"/>
      <c r="AH125" s="101"/>
      <c r="AI125" s="108">
        <f t="shared" si="5"/>
        <v>138</v>
      </c>
      <c r="AJ125" s="137">
        <v>379</v>
      </c>
      <c r="AK125" s="132">
        <f t="shared" si="6"/>
        <v>3.9479166666666665</v>
      </c>
      <c r="AL125" s="35" t="s">
        <v>184</v>
      </c>
    </row>
    <row r="126" spans="1:38" x14ac:dyDescent="0.25">
      <c r="A126" s="124">
        <v>114</v>
      </c>
      <c r="B126" s="73" t="s">
        <v>227</v>
      </c>
      <c r="C126" s="102" t="s">
        <v>211</v>
      </c>
      <c r="D126" s="99">
        <v>24</v>
      </c>
      <c r="E126" s="100"/>
      <c r="F126" s="209" t="s">
        <v>416</v>
      </c>
      <c r="G126" s="210"/>
      <c r="H126" s="210"/>
      <c r="I126" s="211"/>
      <c r="J126" s="100"/>
      <c r="K126" s="209" t="s">
        <v>418</v>
      </c>
      <c r="L126" s="210"/>
      <c r="M126" s="210"/>
      <c r="N126" s="210"/>
      <c r="O126" s="211"/>
      <c r="P126" s="100"/>
      <c r="Q126" s="100"/>
      <c r="R126" s="100"/>
      <c r="S126" s="100"/>
      <c r="T126" s="100"/>
      <c r="U126" s="100">
        <v>24</v>
      </c>
      <c r="V126" s="100"/>
      <c r="W126" s="209" t="s">
        <v>420</v>
      </c>
      <c r="X126" s="210"/>
      <c r="Y126" s="210"/>
      <c r="Z126" s="210"/>
      <c r="AA126" s="210"/>
      <c r="AB126" s="211"/>
      <c r="AC126" s="100"/>
      <c r="AD126" s="209" t="s">
        <v>421</v>
      </c>
      <c r="AE126" s="210"/>
      <c r="AF126" s="210"/>
      <c r="AG126" s="211"/>
      <c r="AH126" s="101"/>
      <c r="AI126" s="108">
        <f t="shared" si="5"/>
        <v>48</v>
      </c>
      <c r="AJ126" s="137">
        <v>190</v>
      </c>
      <c r="AK126" s="132">
        <f t="shared" si="6"/>
        <v>7.916666666666667</v>
      </c>
      <c r="AL126" s="35" t="s">
        <v>184</v>
      </c>
    </row>
    <row r="127" spans="1:38" x14ac:dyDescent="0.25">
      <c r="A127" s="125">
        <v>115</v>
      </c>
      <c r="B127" s="73" t="s">
        <v>227</v>
      </c>
      <c r="C127" s="102" t="s">
        <v>245</v>
      </c>
      <c r="D127" s="99">
        <v>72</v>
      </c>
      <c r="E127" s="100"/>
      <c r="F127" s="209" t="s">
        <v>417</v>
      </c>
      <c r="G127" s="210"/>
      <c r="H127" s="210"/>
      <c r="I127" s="211"/>
      <c r="J127" s="100"/>
      <c r="K127" s="209" t="s">
        <v>419</v>
      </c>
      <c r="L127" s="210"/>
      <c r="M127" s="210"/>
      <c r="N127" s="210"/>
      <c r="O127" s="211"/>
      <c r="P127" s="100"/>
      <c r="Q127" s="100"/>
      <c r="R127" s="100"/>
      <c r="S127" s="100"/>
      <c r="T127" s="100"/>
      <c r="U127" s="100">
        <v>36</v>
      </c>
      <c r="V127" s="100"/>
      <c r="W127" s="100"/>
      <c r="X127" s="100"/>
      <c r="Y127" s="100"/>
      <c r="Z127" s="100"/>
      <c r="AA127" s="100"/>
      <c r="AB127" s="100"/>
      <c r="AC127" s="100"/>
      <c r="AD127" s="209" t="s">
        <v>421</v>
      </c>
      <c r="AE127" s="210"/>
      <c r="AF127" s="210"/>
      <c r="AG127" s="211"/>
      <c r="AH127" s="101"/>
      <c r="AI127" s="108">
        <f t="shared" si="5"/>
        <v>108</v>
      </c>
      <c r="AJ127" s="137">
        <v>385</v>
      </c>
      <c r="AK127" s="132">
        <f t="shared" si="6"/>
        <v>5.3472222222222223</v>
      </c>
      <c r="AL127" s="35" t="s">
        <v>184</v>
      </c>
    </row>
    <row r="128" spans="1:38" x14ac:dyDescent="0.25">
      <c r="A128" s="124">
        <v>116</v>
      </c>
      <c r="B128" s="73" t="s">
        <v>227</v>
      </c>
      <c r="C128" s="102" t="s">
        <v>230</v>
      </c>
      <c r="D128" s="226" t="s">
        <v>413</v>
      </c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  <c r="AA128" s="210"/>
      <c r="AB128" s="210"/>
      <c r="AC128" s="210"/>
      <c r="AD128" s="210"/>
      <c r="AE128" s="210"/>
      <c r="AF128" s="210"/>
      <c r="AG128" s="210"/>
      <c r="AH128" s="227"/>
      <c r="AI128" s="108">
        <f t="shared" si="5"/>
        <v>0</v>
      </c>
      <c r="AJ128" s="137"/>
      <c r="AK128" s="132" t="e">
        <f t="shared" si="6"/>
        <v>#VALUE!</v>
      </c>
      <c r="AL128" s="35" t="s">
        <v>184</v>
      </c>
    </row>
    <row r="129" spans="1:38" x14ac:dyDescent="0.25">
      <c r="A129" s="124">
        <v>117</v>
      </c>
      <c r="B129" s="73" t="s">
        <v>227</v>
      </c>
      <c r="C129" s="102" t="s">
        <v>246</v>
      </c>
      <c r="D129" s="99">
        <v>114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>
        <v>36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1"/>
      <c r="AI129" s="108">
        <f t="shared" si="5"/>
        <v>150</v>
      </c>
      <c r="AJ129" s="137">
        <v>398</v>
      </c>
      <c r="AK129" s="132">
        <f t="shared" si="6"/>
        <v>3.4912280701754388</v>
      </c>
      <c r="AL129" s="35" t="s">
        <v>184</v>
      </c>
    </row>
    <row r="130" spans="1:38" x14ac:dyDescent="0.25">
      <c r="A130" s="125">
        <v>118</v>
      </c>
      <c r="B130" s="73" t="s">
        <v>227</v>
      </c>
      <c r="C130" s="102" t="s">
        <v>247</v>
      </c>
      <c r="D130" s="99">
        <v>84</v>
      </c>
      <c r="E130" s="100"/>
      <c r="F130" s="209" t="s">
        <v>414</v>
      </c>
      <c r="G130" s="210"/>
      <c r="H130" s="210"/>
      <c r="I130" s="210"/>
      <c r="J130" s="211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>
        <v>36</v>
      </c>
      <c r="V130" s="100"/>
      <c r="W130" s="100"/>
      <c r="X130" s="100"/>
      <c r="Y130" s="100"/>
      <c r="Z130" s="100"/>
      <c r="AA130" s="100"/>
      <c r="AB130" s="100"/>
      <c r="AC130" s="100">
        <v>6</v>
      </c>
      <c r="AD130" s="100"/>
      <c r="AE130" s="100"/>
      <c r="AF130" s="100"/>
      <c r="AG130" s="100"/>
      <c r="AH130" s="101"/>
      <c r="AI130" s="108">
        <f t="shared" si="5"/>
        <v>126</v>
      </c>
      <c r="AJ130" s="137">
        <v>357</v>
      </c>
      <c r="AK130" s="132">
        <f t="shared" si="6"/>
        <v>4.25</v>
      </c>
      <c r="AL130" s="35" t="s">
        <v>184</v>
      </c>
    </row>
    <row r="131" spans="1:38" x14ac:dyDescent="0.25">
      <c r="A131" s="124">
        <v>119</v>
      </c>
      <c r="B131" s="73" t="s">
        <v>227</v>
      </c>
      <c r="C131" s="102" t="s">
        <v>268</v>
      </c>
      <c r="D131" s="99">
        <v>102</v>
      </c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>
        <v>48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1"/>
      <c r="AI131" s="108">
        <f t="shared" si="5"/>
        <v>150</v>
      </c>
      <c r="AJ131" s="137">
        <v>258</v>
      </c>
      <c r="AK131" s="132">
        <f t="shared" si="6"/>
        <v>2.5294117647058822</v>
      </c>
      <c r="AL131" s="35" t="s">
        <v>184</v>
      </c>
    </row>
    <row r="132" spans="1:38" x14ac:dyDescent="0.25">
      <c r="A132" s="124">
        <v>120</v>
      </c>
      <c r="B132" s="73" t="s">
        <v>227</v>
      </c>
      <c r="C132" s="103" t="s">
        <v>248</v>
      </c>
      <c r="D132" s="226" t="s">
        <v>361</v>
      </c>
      <c r="E132" s="210"/>
      <c r="F132" s="210"/>
      <c r="G132" s="211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>
        <v>126</v>
      </c>
      <c r="AF132" s="100"/>
      <c r="AG132" s="100"/>
      <c r="AH132" s="101"/>
      <c r="AI132" s="108">
        <f t="shared" si="5"/>
        <v>126</v>
      </c>
      <c r="AJ132" s="137">
        <v>36</v>
      </c>
      <c r="AK132" s="132" t="e">
        <f t="shared" si="6"/>
        <v>#VALUE!</v>
      </c>
      <c r="AL132" s="35" t="s">
        <v>184</v>
      </c>
    </row>
    <row r="133" spans="1:38" x14ac:dyDescent="0.25">
      <c r="A133" s="125">
        <v>121</v>
      </c>
      <c r="B133" s="73" t="s">
        <v>227</v>
      </c>
      <c r="C133" s="103" t="s">
        <v>249</v>
      </c>
      <c r="D133" s="99">
        <v>102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>
        <v>24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>
        <v>24</v>
      </c>
      <c r="AF133" s="100"/>
      <c r="AG133" s="100"/>
      <c r="AH133" s="101"/>
      <c r="AI133" s="108">
        <f t="shared" si="5"/>
        <v>150</v>
      </c>
      <c r="AJ133" s="137">
        <v>390</v>
      </c>
      <c r="AK133" s="132">
        <f t="shared" si="6"/>
        <v>3.8235294117647061</v>
      </c>
      <c r="AL133" s="35" t="s">
        <v>184</v>
      </c>
    </row>
    <row r="134" spans="1:38" x14ac:dyDescent="0.25">
      <c r="A134" s="124">
        <v>122</v>
      </c>
      <c r="B134" s="73" t="s">
        <v>227</v>
      </c>
      <c r="C134" s="104" t="s">
        <v>347</v>
      </c>
      <c r="D134" s="99">
        <v>120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>
        <v>30</v>
      </c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08">
        <f t="shared" si="5"/>
        <v>150</v>
      </c>
      <c r="AJ134" s="137">
        <v>347</v>
      </c>
      <c r="AK134" s="132">
        <f t="shared" si="6"/>
        <v>2.8916666666666666</v>
      </c>
      <c r="AL134" s="35" t="s">
        <v>184</v>
      </c>
    </row>
    <row r="135" spans="1:38" x14ac:dyDescent="0.25">
      <c r="A135" s="124">
        <v>123</v>
      </c>
      <c r="B135" s="73" t="s">
        <v>227</v>
      </c>
      <c r="C135" s="102" t="s">
        <v>348</v>
      </c>
      <c r="D135" s="99">
        <v>114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>
        <v>36</v>
      </c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8">
        <f t="shared" si="5"/>
        <v>150</v>
      </c>
      <c r="AJ135" s="137">
        <v>435</v>
      </c>
      <c r="AK135" s="132">
        <f t="shared" si="6"/>
        <v>3.8157894736842106</v>
      </c>
      <c r="AL135" s="35" t="s">
        <v>184</v>
      </c>
    </row>
    <row r="136" spans="1:38" x14ac:dyDescent="0.25">
      <c r="A136" s="125">
        <v>124</v>
      </c>
      <c r="B136" s="73" t="s">
        <v>227</v>
      </c>
      <c r="C136" s="102" t="s">
        <v>349</v>
      </c>
      <c r="D136" s="99">
        <v>12</v>
      </c>
      <c r="E136" s="100"/>
      <c r="F136" s="209" t="s">
        <v>415</v>
      </c>
      <c r="G136" s="210"/>
      <c r="H136" s="210"/>
      <c r="I136" s="210"/>
      <c r="J136" s="211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>
        <v>12</v>
      </c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8">
        <f t="shared" si="5"/>
        <v>24</v>
      </c>
      <c r="AJ136" s="137">
        <v>599</v>
      </c>
      <c r="AK136" s="132">
        <f t="shared" si="6"/>
        <v>49.916666666666664</v>
      </c>
      <c r="AL136" s="35" t="s">
        <v>184</v>
      </c>
    </row>
    <row r="137" spans="1:38" x14ac:dyDescent="0.25">
      <c r="A137" s="124">
        <v>125</v>
      </c>
      <c r="B137" s="73" t="s">
        <v>227</v>
      </c>
      <c r="C137" s="109" t="s">
        <v>363</v>
      </c>
      <c r="D137" s="141">
        <v>114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43">
        <v>36</v>
      </c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1"/>
      <c r="AI137" s="108">
        <f t="shared" si="5"/>
        <v>150</v>
      </c>
      <c r="AJ137" s="137">
        <v>175</v>
      </c>
      <c r="AK137" s="132">
        <f t="shared" si="6"/>
        <v>1.5350877192982457</v>
      </c>
      <c r="AL137" s="35" t="s">
        <v>185</v>
      </c>
    </row>
    <row r="138" spans="1:38" x14ac:dyDescent="0.25">
      <c r="A138" s="125">
        <v>126</v>
      </c>
      <c r="B138" s="73" t="s">
        <v>227</v>
      </c>
      <c r="C138" s="109" t="s">
        <v>228</v>
      </c>
      <c r="D138" s="141">
        <v>54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43">
        <v>24</v>
      </c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1"/>
      <c r="AI138" s="108">
        <f t="shared" si="5"/>
        <v>78</v>
      </c>
      <c r="AJ138" s="137">
        <v>117</v>
      </c>
      <c r="AK138" s="132">
        <f t="shared" si="6"/>
        <v>2.1666666666666665</v>
      </c>
      <c r="AL138" s="35" t="s">
        <v>185</v>
      </c>
    </row>
    <row r="139" spans="1:38" x14ac:dyDescent="0.25">
      <c r="A139" s="124">
        <v>127</v>
      </c>
      <c r="B139" s="73" t="s">
        <v>227</v>
      </c>
      <c r="C139" s="109" t="s">
        <v>364</v>
      </c>
      <c r="D139" s="141">
        <v>96</v>
      </c>
      <c r="E139" s="100"/>
      <c r="F139" s="100"/>
      <c r="G139" s="100"/>
      <c r="H139" s="100"/>
      <c r="I139" s="100"/>
      <c r="J139" s="100">
        <v>18</v>
      </c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43">
        <v>36</v>
      </c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1"/>
      <c r="AI139" s="108">
        <f t="shared" si="5"/>
        <v>150</v>
      </c>
      <c r="AJ139" s="137">
        <v>133</v>
      </c>
      <c r="AK139" s="132">
        <f t="shared" si="6"/>
        <v>1.3854166666666667</v>
      </c>
      <c r="AL139" s="35" t="s">
        <v>185</v>
      </c>
    </row>
    <row r="140" spans="1:38" x14ac:dyDescent="0.25">
      <c r="A140" s="125">
        <v>128</v>
      </c>
      <c r="B140" s="73" t="s">
        <v>227</v>
      </c>
      <c r="C140" s="109" t="s">
        <v>365</v>
      </c>
      <c r="D140" s="141">
        <v>66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43">
        <v>12</v>
      </c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1"/>
      <c r="AI140" s="108">
        <f t="shared" si="5"/>
        <v>78</v>
      </c>
      <c r="AJ140" s="137">
        <v>110</v>
      </c>
      <c r="AK140" s="132">
        <f t="shared" si="6"/>
        <v>1.6666666666666667</v>
      </c>
      <c r="AL140" s="35" t="s">
        <v>185</v>
      </c>
    </row>
    <row r="141" spans="1:38" x14ac:dyDescent="0.25">
      <c r="A141" s="124">
        <v>129</v>
      </c>
      <c r="B141" s="73" t="s">
        <v>227</v>
      </c>
      <c r="C141" s="109" t="s">
        <v>366</v>
      </c>
      <c r="D141" s="99">
        <v>120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>
        <v>30</v>
      </c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1"/>
      <c r="AI141" s="108">
        <f t="shared" si="5"/>
        <v>150</v>
      </c>
      <c r="AJ141" s="137">
        <v>198</v>
      </c>
      <c r="AK141" s="132">
        <f t="shared" si="6"/>
        <v>1.65</v>
      </c>
      <c r="AL141" s="35" t="s">
        <v>186</v>
      </c>
    </row>
    <row r="142" spans="1:38" x14ac:dyDescent="0.25">
      <c r="A142" s="125">
        <v>130</v>
      </c>
      <c r="B142" s="73" t="s">
        <v>227</v>
      </c>
      <c r="C142" s="110" t="s">
        <v>367</v>
      </c>
      <c r="D142" s="99">
        <v>150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1"/>
      <c r="AI142" s="108">
        <f t="shared" si="5"/>
        <v>150</v>
      </c>
      <c r="AJ142" s="137">
        <v>341</v>
      </c>
      <c r="AK142" s="132">
        <f t="shared" si="6"/>
        <v>2.2733333333333334</v>
      </c>
      <c r="AL142" s="35" t="s">
        <v>187</v>
      </c>
    </row>
    <row r="143" spans="1:38" x14ac:dyDescent="0.25">
      <c r="A143" s="124">
        <v>131</v>
      </c>
      <c r="B143" s="73" t="s">
        <v>227</v>
      </c>
      <c r="C143" s="110" t="s">
        <v>368</v>
      </c>
      <c r="D143" s="99">
        <v>150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1"/>
      <c r="AI143" s="108">
        <f t="shared" si="5"/>
        <v>150</v>
      </c>
      <c r="AJ143" s="137">
        <v>253</v>
      </c>
      <c r="AK143" s="132">
        <f t="shared" si="6"/>
        <v>1.6866666666666668</v>
      </c>
      <c r="AL143" s="35" t="s">
        <v>187</v>
      </c>
    </row>
    <row r="144" spans="1:38" x14ac:dyDescent="0.25">
      <c r="A144" s="125">
        <v>132</v>
      </c>
      <c r="B144" s="73" t="s">
        <v>227</v>
      </c>
      <c r="C144" s="91" t="s">
        <v>369</v>
      </c>
      <c r="D144" s="99">
        <v>150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1"/>
      <c r="AI144" s="108">
        <f t="shared" si="5"/>
        <v>150</v>
      </c>
      <c r="AJ144" s="137">
        <v>56</v>
      </c>
      <c r="AK144" s="132">
        <f t="shared" si="6"/>
        <v>0.37333333333333335</v>
      </c>
      <c r="AL144" s="35" t="s">
        <v>212</v>
      </c>
    </row>
    <row r="145" spans="1:38" x14ac:dyDescent="0.25">
      <c r="A145" s="124">
        <v>133</v>
      </c>
      <c r="B145" s="73" t="s">
        <v>227</v>
      </c>
      <c r="C145" s="115" t="s">
        <v>250</v>
      </c>
      <c r="D145" s="141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43">
        <v>6</v>
      </c>
      <c r="S145" s="145">
        <v>24</v>
      </c>
      <c r="T145" s="145"/>
      <c r="U145" s="145">
        <v>24</v>
      </c>
      <c r="V145" s="143"/>
      <c r="W145" s="143"/>
      <c r="X145" s="143">
        <f>12*7</f>
        <v>84</v>
      </c>
      <c r="Y145" s="100"/>
      <c r="Z145" s="100"/>
      <c r="AA145" s="100"/>
      <c r="AB145" s="100"/>
      <c r="AC145" s="100"/>
      <c r="AD145" s="100"/>
      <c r="AE145" s="143">
        <v>12</v>
      </c>
      <c r="AF145" s="100"/>
      <c r="AG145" s="100"/>
      <c r="AH145" s="101"/>
      <c r="AI145" s="108">
        <f t="shared" si="5"/>
        <v>150</v>
      </c>
      <c r="AJ145" s="137">
        <v>69</v>
      </c>
      <c r="AK145" s="132" t="e">
        <f t="shared" si="6"/>
        <v>#DIV/0!</v>
      </c>
      <c r="AL145" s="35" t="s">
        <v>188</v>
      </c>
    </row>
    <row r="146" spans="1:38" x14ac:dyDescent="0.25">
      <c r="A146" s="125">
        <v>134</v>
      </c>
      <c r="B146" s="73" t="s">
        <v>227</v>
      </c>
      <c r="C146" s="115" t="s">
        <v>266</v>
      </c>
      <c r="D146" s="144">
        <v>36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46"/>
      <c r="S146" s="146">
        <v>24</v>
      </c>
      <c r="T146" s="146"/>
      <c r="U146" s="146">
        <v>24</v>
      </c>
      <c r="V146" s="146"/>
      <c r="W146" s="146"/>
      <c r="X146" s="146">
        <v>60</v>
      </c>
      <c r="Y146" s="100"/>
      <c r="Z146" s="100"/>
      <c r="AA146" s="100"/>
      <c r="AB146" s="100"/>
      <c r="AC146" s="100"/>
      <c r="AD146" s="100"/>
      <c r="AE146" s="146">
        <v>6</v>
      </c>
      <c r="AF146" s="100"/>
      <c r="AG146" s="100"/>
      <c r="AH146" s="101"/>
      <c r="AI146" s="108">
        <f t="shared" si="5"/>
        <v>150</v>
      </c>
      <c r="AJ146" s="137">
        <v>53</v>
      </c>
      <c r="AK146" s="132">
        <f t="shared" si="6"/>
        <v>1.4722222222222223</v>
      </c>
      <c r="AL146" s="35" t="s">
        <v>188</v>
      </c>
    </row>
    <row r="147" spans="1:38" x14ac:dyDescent="0.25">
      <c r="A147" s="124">
        <v>135</v>
      </c>
      <c r="B147" s="73" t="s">
        <v>227</v>
      </c>
      <c r="C147" s="115" t="s">
        <v>225</v>
      </c>
      <c r="D147" s="141">
        <v>48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42"/>
      <c r="S147" s="142">
        <v>18</v>
      </c>
      <c r="T147" s="142"/>
      <c r="U147" s="142">
        <v>18</v>
      </c>
      <c r="V147" s="142"/>
      <c r="W147" s="142"/>
      <c r="X147" s="142">
        <v>60</v>
      </c>
      <c r="Y147" s="100"/>
      <c r="Z147" s="100"/>
      <c r="AA147" s="100"/>
      <c r="AB147" s="100"/>
      <c r="AC147" s="100"/>
      <c r="AD147" s="100"/>
      <c r="AE147" s="146">
        <v>6</v>
      </c>
      <c r="AF147" s="100"/>
      <c r="AG147" s="100"/>
      <c r="AH147" s="101"/>
      <c r="AI147" s="108">
        <f t="shared" si="5"/>
        <v>150</v>
      </c>
      <c r="AJ147" s="137">
        <v>116</v>
      </c>
      <c r="AK147" s="132">
        <f t="shared" si="6"/>
        <v>2.4166666666666665</v>
      </c>
      <c r="AL147" s="35" t="s">
        <v>188</v>
      </c>
    </row>
    <row r="148" spans="1:38" x14ac:dyDescent="0.25">
      <c r="A148" s="125">
        <v>136</v>
      </c>
      <c r="B148" s="73" t="s">
        <v>227</v>
      </c>
      <c r="C148" s="115" t="s">
        <v>267</v>
      </c>
      <c r="D148" s="141">
        <v>18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42"/>
      <c r="S148" s="142">
        <v>42</v>
      </c>
      <c r="T148" s="142"/>
      <c r="U148" s="142">
        <v>42</v>
      </c>
      <c r="V148" s="142"/>
      <c r="W148" s="142"/>
      <c r="X148" s="142">
        <v>48</v>
      </c>
      <c r="Y148" s="100"/>
      <c r="Z148" s="100"/>
      <c r="AA148" s="100"/>
      <c r="AB148" s="100"/>
      <c r="AC148" s="100"/>
      <c r="AD148" s="100"/>
      <c r="AE148" s="146"/>
      <c r="AF148" s="100"/>
      <c r="AG148" s="100"/>
      <c r="AH148" s="101"/>
      <c r="AI148" s="108">
        <f t="shared" si="5"/>
        <v>150</v>
      </c>
      <c r="AJ148" s="137">
        <v>118</v>
      </c>
      <c r="AK148" s="132">
        <f t="shared" si="6"/>
        <v>6.5555555555555554</v>
      </c>
      <c r="AL148" s="35" t="s">
        <v>188</v>
      </c>
    </row>
    <row r="149" spans="1:38" x14ac:dyDescent="0.25">
      <c r="A149" s="124">
        <v>137</v>
      </c>
      <c r="B149" s="73" t="s">
        <v>227</v>
      </c>
      <c r="C149" s="115" t="s">
        <v>371</v>
      </c>
      <c r="D149" s="141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42"/>
      <c r="S149" s="142">
        <v>42</v>
      </c>
      <c r="T149" s="142"/>
      <c r="U149" s="142">
        <v>42</v>
      </c>
      <c r="V149" s="142"/>
      <c r="W149" s="142"/>
      <c r="X149" s="142">
        <v>60</v>
      </c>
      <c r="Y149" s="100"/>
      <c r="Z149" s="100"/>
      <c r="AA149" s="100"/>
      <c r="AB149" s="100"/>
      <c r="AC149" s="100"/>
      <c r="AD149" s="100"/>
      <c r="AE149" s="146">
        <v>6</v>
      </c>
      <c r="AF149" s="100"/>
      <c r="AG149" s="100"/>
      <c r="AH149" s="101"/>
      <c r="AI149" s="108">
        <f t="shared" si="5"/>
        <v>150</v>
      </c>
      <c r="AJ149" s="137"/>
      <c r="AK149" s="132" t="e">
        <f t="shared" si="6"/>
        <v>#DIV/0!</v>
      </c>
      <c r="AL149" s="35" t="s">
        <v>188</v>
      </c>
    </row>
    <row r="150" spans="1:38" x14ac:dyDescent="0.25">
      <c r="A150" s="125">
        <v>138</v>
      </c>
      <c r="B150" s="73" t="s">
        <v>227</v>
      </c>
      <c r="C150" s="130" t="s">
        <v>422</v>
      </c>
      <c r="D150" s="141">
        <v>36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42"/>
      <c r="S150" s="142"/>
      <c r="T150" s="142"/>
      <c r="U150" s="142"/>
      <c r="V150" s="142"/>
      <c r="W150" s="142"/>
      <c r="X150" s="142"/>
      <c r="Y150" s="100"/>
      <c r="Z150" s="100"/>
      <c r="AA150" s="100"/>
      <c r="AB150" s="100"/>
      <c r="AC150" s="100"/>
      <c r="AD150" s="100"/>
      <c r="AE150" s="146"/>
      <c r="AF150" s="100"/>
      <c r="AG150" s="100"/>
      <c r="AH150" s="101"/>
      <c r="AI150" s="108">
        <f t="shared" si="5"/>
        <v>36</v>
      </c>
      <c r="AJ150" s="137">
        <v>125</v>
      </c>
      <c r="AK150" s="132">
        <f t="shared" si="6"/>
        <v>3.4722222222222223</v>
      </c>
      <c r="AL150" s="35" t="s">
        <v>188</v>
      </c>
    </row>
    <row r="151" spans="1:38" x14ac:dyDescent="0.25">
      <c r="A151" s="124">
        <v>139</v>
      </c>
      <c r="B151" s="73" t="s">
        <v>227</v>
      </c>
      <c r="C151" s="115" t="s">
        <v>373</v>
      </c>
      <c r="D151" s="141">
        <v>66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42"/>
      <c r="S151" s="142">
        <v>24</v>
      </c>
      <c r="T151" s="142"/>
      <c r="U151" s="142">
        <v>24</v>
      </c>
      <c r="V151" s="142"/>
      <c r="W151" s="142"/>
      <c r="X151" s="142">
        <v>24</v>
      </c>
      <c r="Y151" s="100"/>
      <c r="Z151" s="100"/>
      <c r="AA151" s="100"/>
      <c r="AB151" s="100"/>
      <c r="AC151" s="100"/>
      <c r="AD151" s="100"/>
      <c r="AE151" s="146">
        <v>12</v>
      </c>
      <c r="AF151" s="100"/>
      <c r="AG151" s="100"/>
      <c r="AH151" s="101"/>
      <c r="AI151" s="108">
        <f t="shared" si="5"/>
        <v>150</v>
      </c>
      <c r="AJ151" s="137">
        <v>162</v>
      </c>
      <c r="AK151" s="132">
        <f t="shared" si="6"/>
        <v>2.4545454545454546</v>
      </c>
      <c r="AL151" s="35" t="s">
        <v>188</v>
      </c>
    </row>
    <row r="152" spans="1:38" x14ac:dyDescent="0.25">
      <c r="A152" s="125">
        <v>140</v>
      </c>
      <c r="B152" s="73" t="s">
        <v>227</v>
      </c>
      <c r="C152" s="115" t="s">
        <v>374</v>
      </c>
      <c r="D152" s="144">
        <v>150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08">
        <f t="shared" si="5"/>
        <v>150</v>
      </c>
      <c r="AJ152" s="137">
        <v>160</v>
      </c>
      <c r="AK152" s="132">
        <f t="shared" si="6"/>
        <v>1.0666666666666667</v>
      </c>
      <c r="AL152" s="35" t="s">
        <v>190</v>
      </c>
    </row>
    <row r="153" spans="1:38" x14ac:dyDescent="0.25">
      <c r="A153" s="124">
        <v>141</v>
      </c>
      <c r="B153" s="73" t="s">
        <v>227</v>
      </c>
      <c r="C153" s="115" t="s">
        <v>375</v>
      </c>
      <c r="D153" s="141">
        <v>150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08">
        <f t="shared" si="5"/>
        <v>150</v>
      </c>
      <c r="AJ153" s="137">
        <v>164</v>
      </c>
      <c r="AK153" s="132">
        <f t="shared" si="6"/>
        <v>1.0933333333333333</v>
      </c>
      <c r="AL153" s="35" t="s">
        <v>189</v>
      </c>
    </row>
    <row r="154" spans="1:38" x14ac:dyDescent="0.25">
      <c r="A154" s="125">
        <v>142</v>
      </c>
      <c r="B154" s="73" t="s">
        <v>227</v>
      </c>
      <c r="C154" s="91" t="s">
        <v>213</v>
      </c>
      <c r="D154" s="117">
        <v>54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42">
        <v>10</v>
      </c>
      <c r="T154" s="142"/>
      <c r="U154" s="142">
        <v>20</v>
      </c>
      <c r="V154" s="142"/>
      <c r="W154" s="142">
        <v>42</v>
      </c>
      <c r="X154" s="142">
        <v>24</v>
      </c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08">
        <f t="shared" si="5"/>
        <v>150</v>
      </c>
      <c r="AJ154" s="137">
        <v>211</v>
      </c>
      <c r="AK154" s="132">
        <f t="shared" si="6"/>
        <v>3.9074074074074074</v>
      </c>
      <c r="AL154" s="35" t="s">
        <v>191</v>
      </c>
    </row>
    <row r="155" spans="1:38" x14ac:dyDescent="0.25">
      <c r="A155" s="124">
        <v>143</v>
      </c>
      <c r="B155" s="73" t="s">
        <v>227</v>
      </c>
      <c r="C155" s="91" t="s">
        <v>251</v>
      </c>
      <c r="D155" s="117">
        <v>45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42">
        <v>10</v>
      </c>
      <c r="T155" s="142"/>
      <c r="U155" s="142">
        <v>30</v>
      </c>
      <c r="V155" s="142"/>
      <c r="W155" s="142">
        <v>46</v>
      </c>
      <c r="X155" s="142">
        <v>19</v>
      </c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08">
        <f t="shared" si="5"/>
        <v>150</v>
      </c>
      <c r="AJ155" s="137"/>
      <c r="AK155" s="132">
        <f t="shared" si="6"/>
        <v>0</v>
      </c>
      <c r="AL155" s="35" t="s">
        <v>191</v>
      </c>
    </row>
    <row r="156" spans="1:38" x14ac:dyDescent="0.25">
      <c r="A156" s="125">
        <v>144</v>
      </c>
      <c r="B156" s="73" t="s">
        <v>227</v>
      </c>
      <c r="C156" s="91" t="s">
        <v>252</v>
      </c>
      <c r="D156" s="117">
        <v>45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42">
        <v>10</v>
      </c>
      <c r="T156" s="142"/>
      <c r="U156" s="142">
        <v>30</v>
      </c>
      <c r="V156" s="142"/>
      <c r="W156" s="142">
        <v>46</v>
      </c>
      <c r="X156" s="142">
        <v>19</v>
      </c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1"/>
      <c r="AI156" s="108">
        <f t="shared" si="5"/>
        <v>150</v>
      </c>
      <c r="AJ156" s="137">
        <v>120</v>
      </c>
      <c r="AK156" s="132">
        <f t="shared" si="6"/>
        <v>2.6666666666666665</v>
      </c>
      <c r="AL156" s="35" t="s">
        <v>191</v>
      </c>
    </row>
    <row r="157" spans="1:38" x14ac:dyDescent="0.25">
      <c r="A157" s="124">
        <v>145</v>
      </c>
      <c r="B157" s="73" t="s">
        <v>227</v>
      </c>
      <c r="C157" s="91" t="s">
        <v>253</v>
      </c>
      <c r="D157" s="117">
        <v>45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42">
        <v>15</v>
      </c>
      <c r="T157" s="142"/>
      <c r="U157" s="142">
        <v>25</v>
      </c>
      <c r="V157" s="142"/>
      <c r="W157" s="142">
        <v>40</v>
      </c>
      <c r="X157" s="142">
        <v>25</v>
      </c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08">
        <f t="shared" si="5"/>
        <v>150</v>
      </c>
      <c r="AJ157" s="137">
        <v>84</v>
      </c>
      <c r="AK157" s="132">
        <f t="shared" si="6"/>
        <v>1.8666666666666667</v>
      </c>
      <c r="AL157" s="35" t="s">
        <v>191</v>
      </c>
    </row>
    <row r="158" spans="1:38" x14ac:dyDescent="0.25">
      <c r="A158" s="125">
        <v>146</v>
      </c>
      <c r="B158" s="73" t="s">
        <v>227</v>
      </c>
      <c r="C158" s="91" t="s">
        <v>376</v>
      </c>
      <c r="D158" s="117">
        <v>90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47"/>
      <c r="T158" s="147"/>
      <c r="U158" s="147"/>
      <c r="V158" s="147"/>
      <c r="W158" s="147">
        <v>60</v>
      </c>
      <c r="X158" s="147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08">
        <f t="shared" si="5"/>
        <v>150</v>
      </c>
      <c r="AJ158" s="137">
        <v>122</v>
      </c>
      <c r="AK158" s="132">
        <f t="shared" si="6"/>
        <v>1.3555555555555556</v>
      </c>
      <c r="AL158" s="35" t="s">
        <v>214</v>
      </c>
    </row>
    <row r="159" spans="1:38" x14ac:dyDescent="0.25">
      <c r="A159" s="124">
        <v>147</v>
      </c>
      <c r="B159" s="73" t="s">
        <v>227</v>
      </c>
      <c r="C159" s="91" t="s">
        <v>377</v>
      </c>
      <c r="D159" s="117">
        <v>90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47"/>
      <c r="T159" s="147"/>
      <c r="U159" s="147"/>
      <c r="V159" s="147"/>
      <c r="W159" s="147">
        <v>60</v>
      </c>
      <c r="X159" s="147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1"/>
      <c r="AI159" s="108">
        <f t="shared" si="5"/>
        <v>150</v>
      </c>
      <c r="AJ159" s="137">
        <v>138</v>
      </c>
      <c r="AK159" s="132">
        <f t="shared" si="6"/>
        <v>1.5333333333333334</v>
      </c>
      <c r="AL159" s="35" t="s">
        <v>215</v>
      </c>
    </row>
    <row r="160" spans="1:38" x14ac:dyDescent="0.25">
      <c r="A160" s="125">
        <v>148</v>
      </c>
      <c r="B160" s="73" t="s">
        <v>227</v>
      </c>
      <c r="C160" s="91" t="s">
        <v>378</v>
      </c>
      <c r="D160" s="117">
        <v>90</v>
      </c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47"/>
      <c r="T160" s="147"/>
      <c r="U160" s="147"/>
      <c r="V160" s="147"/>
      <c r="W160" s="147">
        <v>60</v>
      </c>
      <c r="X160" s="147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1"/>
      <c r="AI160" s="108">
        <f t="shared" si="5"/>
        <v>150</v>
      </c>
      <c r="AJ160" s="137">
        <v>69</v>
      </c>
      <c r="AK160" s="132">
        <f t="shared" si="6"/>
        <v>0.76666666666666672</v>
      </c>
      <c r="AL160" s="35" t="s">
        <v>216</v>
      </c>
    </row>
    <row r="161" spans="1:38" x14ac:dyDescent="0.25">
      <c r="A161" s="124">
        <v>149</v>
      </c>
      <c r="B161" s="73" t="s">
        <v>227</v>
      </c>
      <c r="C161" s="102" t="s">
        <v>263</v>
      </c>
      <c r="D161" s="99">
        <v>30</v>
      </c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>
        <v>20</v>
      </c>
      <c r="V161" s="100"/>
      <c r="W161" s="100"/>
      <c r="X161" s="100">
        <v>60</v>
      </c>
      <c r="Y161" s="100"/>
      <c r="Z161" s="100"/>
      <c r="AA161" s="100"/>
      <c r="AB161" s="100"/>
      <c r="AC161" s="100"/>
      <c r="AD161" s="100"/>
      <c r="AE161" s="100">
        <v>40</v>
      </c>
      <c r="AF161" s="100"/>
      <c r="AG161" s="100"/>
      <c r="AH161" s="101"/>
      <c r="AI161" s="108">
        <f t="shared" si="5"/>
        <v>150</v>
      </c>
      <c r="AJ161" s="137">
        <v>32</v>
      </c>
      <c r="AK161" s="132">
        <f t="shared" si="6"/>
        <v>1.0666666666666667</v>
      </c>
      <c r="AL161" s="35" t="s">
        <v>195</v>
      </c>
    </row>
    <row r="162" spans="1:38" x14ac:dyDescent="0.25">
      <c r="A162" s="125">
        <v>150</v>
      </c>
      <c r="B162" s="73" t="s">
        <v>227</v>
      </c>
      <c r="C162" s="91" t="s">
        <v>254</v>
      </c>
      <c r="D162" s="99">
        <v>50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50</v>
      </c>
      <c r="V162" s="100"/>
      <c r="W162" s="100">
        <v>50</v>
      </c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1"/>
      <c r="AI162" s="108">
        <f t="shared" si="5"/>
        <v>150</v>
      </c>
      <c r="AJ162" s="137">
        <v>172</v>
      </c>
      <c r="AK162" s="132">
        <f t="shared" si="6"/>
        <v>3.44</v>
      </c>
      <c r="AL162" s="35" t="s">
        <v>195</v>
      </c>
    </row>
    <row r="163" spans="1:38" x14ac:dyDescent="0.25">
      <c r="A163" s="124">
        <v>151</v>
      </c>
      <c r="B163" s="73" t="s">
        <v>227</v>
      </c>
      <c r="C163" s="91" t="s">
        <v>379</v>
      </c>
      <c r="D163" s="99">
        <v>50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50</v>
      </c>
      <c r="V163" s="100"/>
      <c r="W163" s="100">
        <v>50</v>
      </c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08">
        <f t="shared" si="5"/>
        <v>150</v>
      </c>
      <c r="AJ163" s="137">
        <v>163</v>
      </c>
      <c r="AK163" s="132">
        <f t="shared" si="6"/>
        <v>3.26</v>
      </c>
      <c r="AL163" s="35" t="s">
        <v>195</v>
      </c>
    </row>
    <row r="164" spans="1:38" x14ac:dyDescent="0.25">
      <c r="A164" s="125">
        <v>152</v>
      </c>
      <c r="B164" s="73" t="s">
        <v>227</v>
      </c>
      <c r="C164" s="118" t="s">
        <v>256</v>
      </c>
      <c r="D164" s="99">
        <v>12</v>
      </c>
      <c r="E164" s="100"/>
      <c r="F164" s="100">
        <v>12</v>
      </c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</v>
      </c>
      <c r="V164" s="100"/>
      <c r="W164" s="100">
        <v>48</v>
      </c>
      <c r="X164" s="100">
        <v>12</v>
      </c>
      <c r="Y164" s="100"/>
      <c r="Z164" s="100"/>
      <c r="AA164" s="100"/>
      <c r="AB164" s="100"/>
      <c r="AC164" s="100">
        <v>6</v>
      </c>
      <c r="AD164" s="100"/>
      <c r="AE164" s="100">
        <v>54</v>
      </c>
      <c r="AF164" s="100"/>
      <c r="AG164" s="100"/>
      <c r="AH164" s="101"/>
      <c r="AI164" s="108">
        <f t="shared" si="5"/>
        <v>150</v>
      </c>
      <c r="AJ164" s="137">
        <v>42</v>
      </c>
      <c r="AK164" s="132">
        <f t="shared" si="6"/>
        <v>3.5</v>
      </c>
      <c r="AL164" s="35" t="s">
        <v>196</v>
      </c>
    </row>
    <row r="165" spans="1:38" x14ac:dyDescent="0.25">
      <c r="A165" s="124">
        <v>153</v>
      </c>
      <c r="B165" s="73" t="s">
        <v>227</v>
      </c>
      <c r="C165" s="118" t="s">
        <v>255</v>
      </c>
      <c r="D165" s="99">
        <v>48</v>
      </c>
      <c r="E165" s="100"/>
      <c r="F165" s="100">
        <v>12</v>
      </c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18</v>
      </c>
      <c r="V165" s="100"/>
      <c r="W165" s="100">
        <v>48</v>
      </c>
      <c r="X165" s="100">
        <v>12</v>
      </c>
      <c r="Y165" s="100"/>
      <c r="Z165" s="100"/>
      <c r="AA165" s="100"/>
      <c r="AB165" s="100"/>
      <c r="AC165" s="100">
        <v>6</v>
      </c>
      <c r="AD165" s="100"/>
      <c r="AE165" s="100">
        <v>6</v>
      </c>
      <c r="AF165" s="100"/>
      <c r="AG165" s="100"/>
      <c r="AH165" s="101"/>
      <c r="AI165" s="108">
        <f t="shared" si="5"/>
        <v>150</v>
      </c>
      <c r="AJ165" s="137">
        <v>219</v>
      </c>
      <c r="AK165" s="132">
        <f t="shared" si="6"/>
        <v>4.5625</v>
      </c>
      <c r="AL165" s="35" t="s">
        <v>196</v>
      </c>
    </row>
    <row r="166" spans="1:38" x14ac:dyDescent="0.25">
      <c r="A166" s="125">
        <v>154</v>
      </c>
      <c r="B166" s="73" t="s">
        <v>227</v>
      </c>
      <c r="C166" s="118" t="s">
        <v>217</v>
      </c>
      <c r="D166" s="99">
        <v>72</v>
      </c>
      <c r="E166" s="100"/>
      <c r="F166" s="100">
        <v>12</v>
      </c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>
        <v>54</v>
      </c>
      <c r="V166" s="100"/>
      <c r="W166" s="100"/>
      <c r="X166" s="100"/>
      <c r="Y166" s="100"/>
      <c r="Z166" s="100"/>
      <c r="AA166" s="100"/>
      <c r="AB166" s="100"/>
      <c r="AC166" s="100">
        <v>6</v>
      </c>
      <c r="AD166" s="100"/>
      <c r="AE166" s="100">
        <v>6</v>
      </c>
      <c r="AF166" s="100"/>
      <c r="AG166" s="100"/>
      <c r="AH166" s="101"/>
      <c r="AI166" s="108">
        <f t="shared" si="5"/>
        <v>150</v>
      </c>
      <c r="AJ166" s="137">
        <v>223</v>
      </c>
      <c r="AK166" s="132">
        <f t="shared" si="6"/>
        <v>3.0972222222222223</v>
      </c>
      <c r="AL166" s="35" t="s">
        <v>196</v>
      </c>
    </row>
    <row r="167" spans="1:38" x14ac:dyDescent="0.25">
      <c r="A167" s="124">
        <v>155</v>
      </c>
      <c r="B167" s="73" t="s">
        <v>227</v>
      </c>
      <c r="C167" s="91" t="s">
        <v>380</v>
      </c>
      <c r="D167" s="99">
        <v>78</v>
      </c>
      <c r="E167" s="100"/>
      <c r="F167" s="100">
        <v>12</v>
      </c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>
        <v>48</v>
      </c>
      <c r="V167" s="100"/>
      <c r="W167" s="100"/>
      <c r="X167" s="100"/>
      <c r="Y167" s="100"/>
      <c r="Z167" s="100"/>
      <c r="AA167" s="100"/>
      <c r="AB167" s="100"/>
      <c r="AC167" s="100">
        <v>6</v>
      </c>
      <c r="AD167" s="100"/>
      <c r="AE167" s="100">
        <v>6</v>
      </c>
      <c r="AF167" s="100"/>
      <c r="AG167" s="100"/>
      <c r="AH167" s="101"/>
      <c r="AI167" s="108">
        <f t="shared" si="5"/>
        <v>150</v>
      </c>
      <c r="AJ167" s="137">
        <v>227</v>
      </c>
      <c r="AK167" s="132">
        <f t="shared" si="6"/>
        <v>2.9102564102564101</v>
      </c>
      <c r="AL167" s="35" t="s">
        <v>196</v>
      </c>
    </row>
    <row r="168" spans="1:38" x14ac:dyDescent="0.25">
      <c r="A168" s="125">
        <v>156</v>
      </c>
      <c r="B168" s="73" t="s">
        <v>227</v>
      </c>
      <c r="C168" s="91" t="s">
        <v>383</v>
      </c>
      <c r="D168" s="99">
        <v>90</v>
      </c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>
        <v>60</v>
      </c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1"/>
      <c r="AI168" s="108">
        <f t="shared" si="5"/>
        <v>150</v>
      </c>
      <c r="AJ168" s="137">
        <v>113</v>
      </c>
      <c r="AK168" s="132">
        <f t="shared" si="6"/>
        <v>1.2555555555555555</v>
      </c>
      <c r="AL168" s="35" t="s">
        <v>412</v>
      </c>
    </row>
    <row r="169" spans="1:38" x14ac:dyDescent="0.25">
      <c r="A169" s="124">
        <v>157</v>
      </c>
      <c r="B169" s="73" t="s">
        <v>227</v>
      </c>
      <c r="C169" s="91" t="s">
        <v>272</v>
      </c>
      <c r="D169" s="99">
        <v>90</v>
      </c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>
        <v>60</v>
      </c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1"/>
      <c r="AI169" s="108">
        <f t="shared" si="5"/>
        <v>150</v>
      </c>
      <c r="AJ169" s="137">
        <v>135</v>
      </c>
      <c r="AK169" s="132">
        <f t="shared" si="6"/>
        <v>1.5</v>
      </c>
      <c r="AL169" s="35" t="s">
        <v>412</v>
      </c>
    </row>
    <row r="170" spans="1:38" ht="15.75" thickBot="1" x14ac:dyDescent="0.3">
      <c r="A170" s="125">
        <v>158</v>
      </c>
      <c r="B170" s="73" t="s">
        <v>227</v>
      </c>
      <c r="C170" s="91" t="s">
        <v>384</v>
      </c>
      <c r="D170" s="99">
        <v>90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>
        <v>60</v>
      </c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1"/>
      <c r="AI170" s="108">
        <f t="shared" si="5"/>
        <v>150</v>
      </c>
      <c r="AJ170" s="137">
        <v>154</v>
      </c>
      <c r="AK170" s="132">
        <f t="shared" si="6"/>
        <v>1.711111111111111</v>
      </c>
      <c r="AL170" s="35" t="s">
        <v>412</v>
      </c>
    </row>
    <row r="171" spans="1:38" ht="15.75" thickBot="1" x14ac:dyDescent="0.3">
      <c r="A171" s="225" t="s">
        <v>2</v>
      </c>
      <c r="B171" s="220"/>
      <c r="C171" s="221"/>
      <c r="D171" s="126">
        <f t="shared" ref="D171:AH171" si="7">SUM(D13:D170)</f>
        <v>4469</v>
      </c>
      <c r="E171" s="126">
        <f t="shared" si="7"/>
        <v>0</v>
      </c>
      <c r="F171" s="78">
        <f t="shared" si="7"/>
        <v>52</v>
      </c>
      <c r="G171" s="78">
        <f t="shared" si="7"/>
        <v>276</v>
      </c>
      <c r="H171" s="79">
        <f t="shared" si="7"/>
        <v>0</v>
      </c>
      <c r="I171" s="79">
        <f t="shared" si="7"/>
        <v>18</v>
      </c>
      <c r="J171" s="79">
        <f t="shared" si="7"/>
        <v>18</v>
      </c>
      <c r="K171" s="79">
        <f t="shared" si="7"/>
        <v>0</v>
      </c>
      <c r="L171" s="79">
        <f t="shared" si="7"/>
        <v>164</v>
      </c>
      <c r="M171" s="79">
        <f t="shared" si="7"/>
        <v>0</v>
      </c>
      <c r="N171" s="79">
        <f t="shared" si="7"/>
        <v>0</v>
      </c>
      <c r="O171" s="79">
        <f t="shared" si="7"/>
        <v>0</v>
      </c>
      <c r="P171" s="79">
        <f t="shared" si="7"/>
        <v>0</v>
      </c>
      <c r="Q171" s="79">
        <f t="shared" si="7"/>
        <v>0</v>
      </c>
      <c r="R171" s="79">
        <f t="shared" si="7"/>
        <v>318</v>
      </c>
      <c r="S171" s="79">
        <f t="shared" si="7"/>
        <v>1827</v>
      </c>
      <c r="T171" s="79">
        <f t="shared" si="7"/>
        <v>96</v>
      </c>
      <c r="U171" s="79">
        <f t="shared" si="7"/>
        <v>2877</v>
      </c>
      <c r="V171" s="79">
        <f t="shared" si="7"/>
        <v>0</v>
      </c>
      <c r="W171" s="79">
        <f t="shared" si="7"/>
        <v>2770</v>
      </c>
      <c r="X171" s="79">
        <f t="shared" si="7"/>
        <v>5199</v>
      </c>
      <c r="Y171" s="79">
        <f t="shared" si="7"/>
        <v>0</v>
      </c>
      <c r="Z171" s="79">
        <f t="shared" si="7"/>
        <v>0</v>
      </c>
      <c r="AA171" s="79">
        <f t="shared" si="7"/>
        <v>0</v>
      </c>
      <c r="AB171" s="79">
        <f t="shared" si="7"/>
        <v>0</v>
      </c>
      <c r="AC171" s="79">
        <f t="shared" si="7"/>
        <v>30</v>
      </c>
      <c r="AD171" s="79">
        <f t="shared" si="7"/>
        <v>0</v>
      </c>
      <c r="AE171" s="79">
        <f t="shared" si="7"/>
        <v>1000</v>
      </c>
      <c r="AF171" s="79">
        <f t="shared" si="7"/>
        <v>42</v>
      </c>
      <c r="AG171" s="79">
        <f t="shared" si="7"/>
        <v>828</v>
      </c>
      <c r="AH171" s="80">
        <f t="shared" si="7"/>
        <v>0</v>
      </c>
      <c r="AI171" s="140">
        <f t="shared" si="4"/>
        <v>19984</v>
      </c>
      <c r="AJ171" s="138">
        <f>SUM(AJ13:AJ170)</f>
        <v>12888</v>
      </c>
      <c r="AK171" s="62">
        <f t="shared" si="3"/>
        <v>2.883866636831506</v>
      </c>
    </row>
    <row r="172" spans="1:38" x14ac:dyDescent="0.25">
      <c r="A172" s="36"/>
      <c r="B172" s="36"/>
      <c r="AD172" s="49"/>
      <c r="AE172" s="49"/>
    </row>
    <row r="173" spans="1:38" x14ac:dyDescent="0.25">
      <c r="A173" s="36"/>
      <c r="B173" s="36"/>
      <c r="C173" s="50" t="s">
        <v>18</v>
      </c>
      <c r="AD173" s="49"/>
      <c r="AE173" s="49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4" x14ac:dyDescent="0.25">
      <c r="A177" s="51"/>
      <c r="B177" s="51"/>
      <c r="C177" s="52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AA177" s="53"/>
      <c r="AB177" s="53"/>
      <c r="AC177" s="53"/>
      <c r="AD177" s="49"/>
      <c r="AE177" s="49"/>
      <c r="AF177" s="53"/>
      <c r="AG177" s="53"/>
      <c r="AH177" s="53"/>
    </row>
    <row r="178" spans="1:34" x14ac:dyDescent="0.25">
      <c r="A178" t="s">
        <v>5</v>
      </c>
      <c r="C178" s="54"/>
      <c r="F178" s="36" t="s">
        <v>6</v>
      </c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AA178" s="44"/>
      <c r="AB178" s="44"/>
      <c r="AC178" s="44"/>
      <c r="AD178" s="49"/>
      <c r="AE178" s="49"/>
      <c r="AF178" s="44"/>
      <c r="AG178" s="44"/>
      <c r="AH178" s="44"/>
    </row>
    <row r="179" spans="1:34" x14ac:dyDescent="0.25">
      <c r="A179" s="36"/>
      <c r="B179" s="36"/>
      <c r="AD179" s="49"/>
      <c r="AE179" s="49"/>
    </row>
    <row r="180" spans="1:34" x14ac:dyDescent="0.25">
      <c r="A180" s="36"/>
      <c r="B180" s="36"/>
      <c r="AD180" s="49"/>
      <c r="AE180" s="49"/>
    </row>
    <row r="181" spans="1:34" x14ac:dyDescent="0.25">
      <c r="A181" s="36"/>
      <c r="B181" s="36"/>
      <c r="AD181" s="49"/>
      <c r="AE181" s="49"/>
    </row>
    <row r="182" spans="1:34" x14ac:dyDescent="0.25">
      <c r="A182" s="51"/>
      <c r="B182" s="51"/>
      <c r="C182" s="52"/>
      <c r="AD182" s="49"/>
      <c r="AE182" s="49"/>
    </row>
    <row r="183" spans="1:34" x14ac:dyDescent="0.25">
      <c r="A183" t="s">
        <v>4</v>
      </c>
      <c r="C183" s="54"/>
      <c r="AD183" s="49"/>
      <c r="AE183" s="49"/>
    </row>
    <row r="184" spans="1:34" x14ac:dyDescent="0.25">
      <c r="A184" s="36"/>
      <c r="B184" s="36"/>
      <c r="F184" s="55" t="s">
        <v>146</v>
      </c>
      <c r="AD184" s="49"/>
      <c r="AE184" s="49"/>
    </row>
    <row r="185" spans="1:34" x14ac:dyDescent="0.25">
      <c r="A185" s="36"/>
      <c r="B185" s="36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D185" s="49"/>
      <c r="AE185" s="49"/>
    </row>
    <row r="186" spans="1:34" x14ac:dyDescent="0.25">
      <c r="A186" s="36"/>
      <c r="B186" s="36"/>
      <c r="D186" s="49" t="s">
        <v>19</v>
      </c>
      <c r="E186" s="49"/>
      <c r="F186" s="49" t="s">
        <v>129</v>
      </c>
      <c r="G186" s="49"/>
      <c r="H186" s="49"/>
      <c r="I186" s="49"/>
      <c r="J186" s="49"/>
      <c r="K186" s="49"/>
      <c r="L186" s="49"/>
      <c r="M186" s="49"/>
      <c r="N186" s="49"/>
      <c r="O186" s="49" t="s">
        <v>159</v>
      </c>
      <c r="P186" s="49"/>
      <c r="Q186" s="49" t="s">
        <v>140</v>
      </c>
      <c r="R186" s="49"/>
      <c r="W186" s="49"/>
      <c r="X186" s="49"/>
      <c r="Y186" s="56" t="s">
        <v>125</v>
      </c>
      <c r="Z186" s="57" t="s">
        <v>126</v>
      </c>
      <c r="AA186" s="49"/>
      <c r="AD186" s="49"/>
      <c r="AE186" s="49"/>
    </row>
    <row r="187" spans="1:34" x14ac:dyDescent="0.25">
      <c r="A187" s="36"/>
      <c r="B187" s="36"/>
      <c r="D187" s="49" t="s">
        <v>152</v>
      </c>
      <c r="E187" s="49"/>
      <c r="F187" s="49" t="s">
        <v>174</v>
      </c>
      <c r="G187" s="49"/>
      <c r="H187" s="49"/>
      <c r="I187" s="49"/>
      <c r="J187" s="49"/>
      <c r="K187" s="49"/>
      <c r="L187" s="49"/>
      <c r="M187" s="49"/>
      <c r="N187" s="49"/>
      <c r="O187" s="49" t="s">
        <v>53</v>
      </c>
      <c r="P187" s="49"/>
      <c r="Q187" s="49" t="s">
        <v>54</v>
      </c>
      <c r="R187" s="49"/>
      <c r="W187" s="49"/>
      <c r="X187" s="49"/>
      <c r="Y187" s="49" t="s">
        <v>117</v>
      </c>
      <c r="Z187" s="49" t="s">
        <v>118</v>
      </c>
      <c r="AA187" s="49"/>
      <c r="AD187" s="49"/>
      <c r="AE187" s="49"/>
    </row>
    <row r="188" spans="1:34" x14ac:dyDescent="0.25">
      <c r="A188" s="36"/>
      <c r="B188" s="36"/>
      <c r="D188" s="49" t="s">
        <v>20</v>
      </c>
      <c r="E188" s="49"/>
      <c r="F188" s="49" t="s">
        <v>103</v>
      </c>
      <c r="G188" s="49"/>
      <c r="H188" s="49"/>
      <c r="I188" s="49"/>
      <c r="J188" s="49"/>
      <c r="K188" s="49"/>
      <c r="L188" s="49"/>
      <c r="M188" s="49"/>
      <c r="N188" s="49"/>
      <c r="O188" s="49" t="s">
        <v>21</v>
      </c>
      <c r="P188" s="49"/>
      <c r="Q188" s="49" t="s">
        <v>115</v>
      </c>
      <c r="R188" s="49"/>
      <c r="W188" s="49"/>
      <c r="X188" s="49"/>
      <c r="Y188" s="49" t="s">
        <v>120</v>
      </c>
      <c r="Z188" s="49" t="s">
        <v>121</v>
      </c>
      <c r="AA188" s="57"/>
      <c r="AD188" s="49"/>
      <c r="AE188" s="49"/>
    </row>
    <row r="189" spans="1:34" x14ac:dyDescent="0.25">
      <c r="A189" s="36"/>
      <c r="B189" s="36"/>
      <c r="D189" s="49" t="s">
        <v>130</v>
      </c>
      <c r="E189" s="49"/>
      <c r="F189" s="49" t="s">
        <v>131</v>
      </c>
      <c r="G189" s="49"/>
      <c r="H189" s="49"/>
      <c r="I189" s="49"/>
      <c r="J189" s="49"/>
      <c r="K189" s="49"/>
      <c r="L189" s="49"/>
      <c r="M189" s="49"/>
      <c r="N189" s="49"/>
      <c r="O189" s="49" t="s">
        <v>29</v>
      </c>
      <c r="P189" s="49"/>
      <c r="Q189" s="49" t="s">
        <v>30</v>
      </c>
      <c r="R189" s="49"/>
      <c r="W189" s="49"/>
      <c r="X189" s="49"/>
      <c r="Y189" s="49" t="s">
        <v>122</v>
      </c>
      <c r="Z189" s="49" t="s">
        <v>123</v>
      </c>
      <c r="AA189" s="57"/>
      <c r="AD189" s="49"/>
      <c r="AE189" s="49"/>
    </row>
    <row r="190" spans="1:34" x14ac:dyDescent="0.25">
      <c r="A190" s="36"/>
      <c r="B190" s="36"/>
      <c r="D190" s="49" t="s">
        <v>102</v>
      </c>
      <c r="E190" s="49"/>
      <c r="F190" s="49" t="s">
        <v>132</v>
      </c>
      <c r="G190" s="49"/>
      <c r="H190" s="49"/>
      <c r="I190" s="49"/>
      <c r="J190" s="49"/>
      <c r="K190" s="49"/>
      <c r="L190" s="49"/>
      <c r="M190" s="49"/>
      <c r="N190" s="49"/>
      <c r="O190" s="49" t="s">
        <v>22</v>
      </c>
      <c r="P190" s="49"/>
      <c r="Q190" s="49" t="s">
        <v>23</v>
      </c>
      <c r="R190" s="49"/>
      <c r="W190" s="49"/>
      <c r="X190" s="49"/>
      <c r="Y190" s="49" t="s">
        <v>150</v>
      </c>
      <c r="Z190" s="49" t="s">
        <v>151</v>
      </c>
      <c r="AA190" s="49"/>
      <c r="AD190" s="49"/>
      <c r="AE190" s="49"/>
    </row>
    <row r="191" spans="1:34" x14ac:dyDescent="0.25">
      <c r="A191" s="36"/>
      <c r="B191" s="36"/>
      <c r="D191" s="49" t="s">
        <v>133</v>
      </c>
      <c r="E191" s="49"/>
      <c r="F191" s="49" t="s">
        <v>134</v>
      </c>
      <c r="G191" s="49"/>
      <c r="H191" s="49"/>
      <c r="I191" s="49"/>
      <c r="J191" s="49"/>
      <c r="K191" s="49"/>
      <c r="L191" s="49"/>
      <c r="M191" s="49"/>
      <c r="N191" s="49"/>
      <c r="O191" s="49" t="s">
        <v>141</v>
      </c>
      <c r="P191" s="49"/>
      <c r="Q191" s="49" t="s">
        <v>144</v>
      </c>
      <c r="W191" s="49"/>
      <c r="X191" s="49"/>
      <c r="Y191" s="49" t="s">
        <v>160</v>
      </c>
      <c r="Z191" s="49" t="s">
        <v>161</v>
      </c>
      <c r="AA191" s="49"/>
      <c r="AD191" s="49"/>
      <c r="AE191" s="49"/>
    </row>
    <row r="192" spans="1:34" x14ac:dyDescent="0.25">
      <c r="A192" s="36"/>
      <c r="B192" s="36"/>
      <c r="D192" s="49" t="s">
        <v>135</v>
      </c>
      <c r="E192" s="49"/>
      <c r="F192" s="49" t="s">
        <v>136</v>
      </c>
      <c r="G192" s="49"/>
      <c r="H192" s="49"/>
      <c r="I192" s="49"/>
      <c r="J192" s="49"/>
      <c r="K192" s="49"/>
      <c r="L192" s="49"/>
      <c r="M192" s="49"/>
      <c r="N192" s="49"/>
      <c r="O192" s="49" t="s">
        <v>142</v>
      </c>
      <c r="P192" s="49"/>
      <c r="Q192" s="49" t="s">
        <v>143</v>
      </c>
      <c r="R192" s="49"/>
      <c r="W192" s="49"/>
      <c r="X192" s="49"/>
      <c r="Y192" s="49" t="s">
        <v>163</v>
      </c>
      <c r="Z192" s="49" t="s">
        <v>164</v>
      </c>
      <c r="AA192" s="49"/>
      <c r="AD192" s="49"/>
      <c r="AE192" s="49"/>
    </row>
    <row r="193" spans="1:31" x14ac:dyDescent="0.25">
      <c r="A193" s="36"/>
      <c r="B193" s="36"/>
      <c r="D193" s="49" t="s">
        <v>137</v>
      </c>
      <c r="E193" s="49"/>
      <c r="F193" s="49" t="s">
        <v>138</v>
      </c>
      <c r="O193" s="49" t="s">
        <v>25</v>
      </c>
      <c r="P193" s="49"/>
      <c r="Q193" s="49" t="s">
        <v>28</v>
      </c>
      <c r="R193" s="49"/>
      <c r="Y193" s="49" t="s">
        <v>166</v>
      </c>
      <c r="Z193" s="49" t="s">
        <v>167</v>
      </c>
      <c r="AD193" s="49"/>
      <c r="AE193" s="49"/>
    </row>
    <row r="194" spans="1:31" x14ac:dyDescent="0.25">
      <c r="A194" s="36"/>
      <c r="B194" s="36"/>
      <c r="D194" s="49" t="s">
        <v>110</v>
      </c>
      <c r="E194" s="49"/>
      <c r="F194" s="49" t="s">
        <v>111</v>
      </c>
      <c r="O194" s="49" t="s">
        <v>153</v>
      </c>
      <c r="P194" s="49"/>
      <c r="Q194" s="49" t="s">
        <v>154</v>
      </c>
      <c r="R194" s="49"/>
      <c r="AD194" s="49"/>
      <c r="AE194" s="49"/>
    </row>
    <row r="195" spans="1:31" x14ac:dyDescent="0.25">
      <c r="A195" s="36"/>
      <c r="B195" s="36"/>
      <c r="D195" s="49" t="s">
        <v>109</v>
      </c>
      <c r="E195" s="49"/>
      <c r="F195" s="49" t="s">
        <v>139</v>
      </c>
      <c r="O195" s="49" t="s">
        <v>26</v>
      </c>
      <c r="P195" s="49"/>
      <c r="Q195" s="49" t="s">
        <v>145</v>
      </c>
      <c r="R195" s="222"/>
      <c r="S195" s="222"/>
      <c r="T195" s="222"/>
      <c r="U195" s="222"/>
      <c r="V195" s="222"/>
      <c r="AD195" s="49"/>
      <c r="AE195" s="49"/>
    </row>
    <row r="196" spans="1:31" x14ac:dyDescent="0.25">
      <c r="A196" s="36"/>
      <c r="B196" s="36"/>
      <c r="D196" s="49" t="s">
        <v>113</v>
      </c>
      <c r="E196" s="49"/>
      <c r="F196" s="49" t="s">
        <v>114</v>
      </c>
      <c r="O196" s="49" t="s">
        <v>24</v>
      </c>
      <c r="P196" s="49"/>
      <c r="Q196" s="49" t="s">
        <v>27</v>
      </c>
      <c r="R196" s="49"/>
      <c r="AD196" s="49"/>
      <c r="AE196" s="49"/>
    </row>
    <row r="197" spans="1:31" x14ac:dyDescent="0.25">
      <c r="A197" s="36"/>
      <c r="B197" s="36"/>
      <c r="D197" s="49" t="s">
        <v>176</v>
      </c>
      <c r="E197" s="49"/>
      <c r="F197" s="49" t="s">
        <v>178</v>
      </c>
      <c r="O197" s="49"/>
      <c r="P197" s="49"/>
      <c r="Q197" s="49"/>
      <c r="R197" s="49"/>
      <c r="S197" s="49"/>
      <c r="T197" s="49"/>
      <c r="AD197" s="49"/>
      <c r="AE197" s="49"/>
    </row>
  </sheetData>
  <autoFilter ref="A12:AL171" xr:uid="{B330FADD-A86B-4F9D-81C6-AA856A0A976C}"/>
  <mergeCells count="42">
    <mergeCell ref="A5:D5"/>
    <mergeCell ref="Y5:AA5"/>
    <mergeCell ref="A6:D6"/>
    <mergeCell ref="Y6:AA6"/>
    <mergeCell ref="A7:D7"/>
    <mergeCell ref="Y7:AA7"/>
    <mergeCell ref="Z42:AD42"/>
    <mergeCell ref="A9:C9"/>
    <mergeCell ref="Y9:AA9"/>
    <mergeCell ref="AC13:AH13"/>
    <mergeCell ref="AB14:AH14"/>
    <mergeCell ref="AC15:AH15"/>
    <mergeCell ref="AC16:AH16"/>
    <mergeCell ref="AC19:AH19"/>
    <mergeCell ref="AB24:AG24"/>
    <mergeCell ref="AA27:AH27"/>
    <mergeCell ref="AA28:AG28"/>
    <mergeCell ref="AC29:AH29"/>
    <mergeCell ref="R195:V195"/>
    <mergeCell ref="AC43:AH43"/>
    <mergeCell ref="AB47:AG47"/>
    <mergeCell ref="AC53:AG53"/>
    <mergeCell ref="AB56:AG56"/>
    <mergeCell ref="AC63:AH63"/>
    <mergeCell ref="AC65:AG65"/>
    <mergeCell ref="D128:AH128"/>
    <mergeCell ref="D132:G132"/>
    <mergeCell ref="F130:J130"/>
    <mergeCell ref="F136:J136"/>
    <mergeCell ref="F126:I126"/>
    <mergeCell ref="F127:I127"/>
    <mergeCell ref="K126:O126"/>
    <mergeCell ref="K127:O127"/>
    <mergeCell ref="W126:AB126"/>
    <mergeCell ref="AB73:AG73"/>
    <mergeCell ref="AA79:AF79"/>
    <mergeCell ref="AC94:AH94"/>
    <mergeCell ref="AB120:AG120"/>
    <mergeCell ref="A171:C171"/>
    <mergeCell ref="K125:O125"/>
    <mergeCell ref="AD126:AG126"/>
    <mergeCell ref="AD127:AG1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FF81-4F9E-45EB-8922-3C57FEE97E76}">
  <dimension ref="A1:AL200"/>
  <sheetViews>
    <sheetView zoomScale="87" zoomScaleNormal="87" workbookViewId="0">
      <selection activeCell="AL167" sqref="AL167:AL170"/>
    </sheetView>
  </sheetViews>
  <sheetFormatPr baseColWidth="10" defaultRowHeight="15" x14ac:dyDescent="0.25"/>
  <cols>
    <col min="1" max="1" width="5.42578125" customWidth="1"/>
    <col min="2" max="2" width="20.140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5703125" customWidth="1"/>
    <col min="20" max="20" width="5.140625" customWidth="1"/>
    <col min="21" max="21" width="7" customWidth="1"/>
    <col min="22" max="22" width="5.140625" customWidth="1"/>
    <col min="23" max="24" width="7.28515625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212" t="s">
        <v>97</v>
      </c>
      <c r="B5" s="212"/>
      <c r="C5" s="212"/>
      <c r="D5" s="212"/>
      <c r="U5" s="41" t="s">
        <v>0</v>
      </c>
      <c r="V5" s="42"/>
      <c r="W5" s="42"/>
      <c r="X5" s="43"/>
      <c r="Y5" s="213" t="s">
        <v>98</v>
      </c>
      <c r="Z5" s="213"/>
      <c r="AA5" s="213"/>
      <c r="AB5" s="44"/>
      <c r="AC5" s="44"/>
      <c r="AD5" s="44"/>
      <c r="AE5" s="44"/>
      <c r="AF5" s="44"/>
      <c r="AG5" s="44"/>
    </row>
    <row r="6" spans="1:38" x14ac:dyDescent="0.25">
      <c r="A6" s="212" t="s">
        <v>96</v>
      </c>
      <c r="B6" s="212"/>
      <c r="C6" s="212"/>
      <c r="D6" s="212"/>
      <c r="U6" s="41" t="s">
        <v>1</v>
      </c>
      <c r="V6" s="42"/>
      <c r="W6" s="42"/>
      <c r="X6" s="43"/>
      <c r="Y6" s="213" t="s">
        <v>99</v>
      </c>
      <c r="Z6" s="213"/>
      <c r="AA6" s="213"/>
      <c r="AB6" s="44"/>
      <c r="AC6" s="44"/>
      <c r="AD6" s="44"/>
      <c r="AE6" s="44"/>
      <c r="AF6" s="44"/>
      <c r="AG6" s="44"/>
    </row>
    <row r="7" spans="1:38" x14ac:dyDescent="0.25">
      <c r="A7" s="212" t="s">
        <v>461</v>
      </c>
      <c r="B7" s="212"/>
      <c r="C7" s="212"/>
      <c r="D7" s="212"/>
      <c r="U7" s="41" t="s">
        <v>8</v>
      </c>
      <c r="V7" s="42"/>
      <c r="W7" s="42"/>
      <c r="X7" s="43"/>
      <c r="Y7" s="213"/>
      <c r="Z7" s="213"/>
      <c r="AA7" s="213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214" t="s">
        <v>385</v>
      </c>
      <c r="B9" s="215"/>
      <c r="C9" s="216"/>
      <c r="U9" s="41" t="s">
        <v>3</v>
      </c>
      <c r="V9" s="42"/>
      <c r="W9" s="42"/>
      <c r="X9" s="43"/>
      <c r="Y9" s="213" t="s">
        <v>423</v>
      </c>
      <c r="Z9" s="213"/>
      <c r="AA9" s="213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148"/>
      <c r="C12" s="65" t="s">
        <v>10</v>
      </c>
      <c r="D12" s="122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133" t="s">
        <v>38</v>
      </c>
      <c r="AK12" s="123" t="s">
        <v>52</v>
      </c>
      <c r="AL12" s="34" t="s">
        <v>208</v>
      </c>
    </row>
    <row r="13" spans="1:38" x14ac:dyDescent="0.25">
      <c r="A13" s="71">
        <v>1</v>
      </c>
      <c r="B13" s="152" t="s">
        <v>424</v>
      </c>
      <c r="C13" s="8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234" t="s">
        <v>387</v>
      </c>
      <c r="AD13" s="235"/>
      <c r="AE13" s="235"/>
      <c r="AF13" s="235"/>
      <c r="AG13" s="235"/>
      <c r="AH13" s="235"/>
      <c r="AI13" s="59">
        <f t="shared" ref="AI13:AI76" si="0">SUM(D13:AH13)</f>
        <v>0</v>
      </c>
      <c r="AJ13" s="134">
        <v>0</v>
      </c>
      <c r="AK13" s="131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152" t="s">
        <v>285</v>
      </c>
      <c r="C14" s="91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>
        <f>2*6</f>
        <v>12</v>
      </c>
      <c r="V14" s="93"/>
      <c r="W14" s="93">
        <f>8*12</f>
        <v>96</v>
      </c>
      <c r="X14" s="93">
        <f>2*12</f>
        <v>24</v>
      </c>
      <c r="Y14" s="94"/>
      <c r="Z14" s="93"/>
      <c r="AA14" s="94"/>
      <c r="AB14" s="223" t="s">
        <v>425</v>
      </c>
      <c r="AC14" s="224"/>
      <c r="AD14" s="224"/>
      <c r="AE14" s="224"/>
      <c r="AF14" s="224"/>
      <c r="AG14" s="229"/>
      <c r="AH14" s="95"/>
      <c r="AI14" s="59">
        <f t="shared" si="0"/>
        <v>132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73">
        <v>3</v>
      </c>
      <c r="B15" s="153" t="s">
        <v>257</v>
      </c>
      <c r="C15" s="91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223" t="s">
        <v>388</v>
      </c>
      <c r="AD15" s="224"/>
      <c r="AE15" s="224"/>
      <c r="AF15" s="224"/>
      <c r="AG15" s="224"/>
      <c r="AH15" s="224"/>
      <c r="AI15" s="59">
        <f t="shared" si="0"/>
        <v>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73">
        <v>4</v>
      </c>
      <c r="B16" s="153" t="s">
        <v>257</v>
      </c>
      <c r="C16" s="91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94"/>
      <c r="AB16" s="93"/>
      <c r="AC16" s="231" t="s">
        <v>389</v>
      </c>
      <c r="AD16" s="232"/>
      <c r="AE16" s="232"/>
      <c r="AF16" s="232"/>
      <c r="AG16" s="232"/>
      <c r="AH16" s="232"/>
      <c r="AI16" s="59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73">
        <v>5</v>
      </c>
      <c r="B17" s="152" t="s">
        <v>257</v>
      </c>
      <c r="C17" s="91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4*12</f>
        <v>48</v>
      </c>
      <c r="X17" s="93">
        <f>4*12</f>
        <v>48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59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73">
        <v>6</v>
      </c>
      <c r="B18" s="153" t="s">
        <v>257</v>
      </c>
      <c r="C18" s="91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59">
        <f t="shared" si="0"/>
        <v>150</v>
      </c>
      <c r="AJ18" s="135">
        <v>0</v>
      </c>
      <c r="AK18" s="131" t="e">
        <f t="shared" si="1"/>
        <v>#DIV/0!</v>
      </c>
      <c r="AL18" s="35" t="s">
        <v>209</v>
      </c>
    </row>
    <row r="19" spans="1:38" x14ac:dyDescent="0.25">
      <c r="A19" s="73">
        <v>7</v>
      </c>
      <c r="B19" s="152" t="s">
        <v>426</v>
      </c>
      <c r="C19" s="91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94"/>
      <c r="AB19" s="94"/>
      <c r="AC19" s="231" t="s">
        <v>390</v>
      </c>
      <c r="AD19" s="232"/>
      <c r="AE19" s="232"/>
      <c r="AF19" s="232"/>
      <c r="AG19" s="232"/>
      <c r="AH19" s="232"/>
      <c r="AI19" s="59">
        <f t="shared" si="0"/>
        <v>0</v>
      </c>
      <c r="AJ19" s="135">
        <v>0</v>
      </c>
      <c r="AK19" s="131" t="e">
        <f t="shared" si="1"/>
        <v>#DIV/0!</v>
      </c>
      <c r="AL19" s="35" t="s">
        <v>209</v>
      </c>
    </row>
    <row r="20" spans="1:38" x14ac:dyDescent="0.25">
      <c r="A20" s="73">
        <v>8</v>
      </c>
      <c r="B20" s="153" t="s">
        <v>426</v>
      </c>
      <c r="C20" s="91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9*6</f>
        <v>54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/>
      <c r="AG20" s="93"/>
      <c r="AH20" s="95"/>
      <c r="AI20" s="59">
        <f t="shared" si="0"/>
        <v>150</v>
      </c>
      <c r="AJ20" s="135">
        <v>0</v>
      </c>
      <c r="AK20" s="131" t="e">
        <f t="shared" si="1"/>
        <v>#DIV/0!</v>
      </c>
      <c r="AL20" s="35" t="s">
        <v>209</v>
      </c>
    </row>
    <row r="21" spans="1:38" x14ac:dyDescent="0.25">
      <c r="A21" s="73">
        <v>9</v>
      </c>
      <c r="B21" s="153" t="s">
        <v>426</v>
      </c>
      <c r="C21" s="91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223" t="s">
        <v>388</v>
      </c>
      <c r="AC21" s="224"/>
      <c r="AD21" s="224"/>
      <c r="AE21" s="224"/>
      <c r="AF21" s="224"/>
      <c r="AG21" s="224"/>
      <c r="AH21" s="224"/>
      <c r="AI21" s="59">
        <f t="shared" si="0"/>
        <v>0</v>
      </c>
      <c r="AJ21" s="135">
        <v>0</v>
      </c>
      <c r="AK21" s="131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152" t="s">
        <v>426</v>
      </c>
      <c r="C22" s="91" t="s">
        <v>68</v>
      </c>
      <c r="D22" s="92">
        <f>6*4</f>
        <v>24</v>
      </c>
      <c r="E22" s="93"/>
      <c r="F22" s="93"/>
      <c r="G22" s="93">
        <f>5*4</f>
        <v>20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>
        <f>5*2</f>
        <v>10</v>
      </c>
      <c r="S22" s="97">
        <f>5*4</f>
        <v>20</v>
      </c>
      <c r="T22" s="93"/>
      <c r="U22" s="93">
        <f>7*6</f>
        <v>42</v>
      </c>
      <c r="V22" s="93"/>
      <c r="W22" s="93"/>
      <c r="X22" s="93"/>
      <c r="Y22" s="94"/>
      <c r="Z22" s="93"/>
      <c r="AA22" s="94"/>
      <c r="AB22" s="93"/>
      <c r="AC22" s="93"/>
      <c r="AD22" s="93"/>
      <c r="AE22" s="93"/>
      <c r="AF22" s="93"/>
      <c r="AG22" s="93">
        <f>34</f>
        <v>34</v>
      </c>
      <c r="AH22" s="95"/>
      <c r="AI22" s="59">
        <f t="shared" si="0"/>
        <v>150</v>
      </c>
      <c r="AJ22" s="135">
        <v>96</v>
      </c>
      <c r="AK22" s="131">
        <f t="shared" si="1"/>
        <v>4</v>
      </c>
      <c r="AL22" s="35" t="s">
        <v>209</v>
      </c>
    </row>
    <row r="23" spans="1:38" x14ac:dyDescent="0.25">
      <c r="A23" s="73">
        <v>11</v>
      </c>
      <c r="B23" s="153" t="s">
        <v>426</v>
      </c>
      <c r="C23" s="91" t="s">
        <v>221</v>
      </c>
      <c r="D23" s="92">
        <f>3*4</f>
        <v>12</v>
      </c>
      <c r="E23" s="93"/>
      <c r="F23" s="93"/>
      <c r="G23" s="93">
        <f>5*4</f>
        <v>20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>
        <f>3*2</f>
        <v>6</v>
      </c>
      <c r="S23" s="97">
        <f>3*4</f>
        <v>12</v>
      </c>
      <c r="T23" s="93"/>
      <c r="U23" s="93">
        <f>3*6</f>
        <v>18</v>
      </c>
      <c r="V23" s="93"/>
      <c r="W23" s="93">
        <f>1*12</f>
        <v>12</v>
      </c>
      <c r="X23" s="93">
        <f>4*12</f>
        <v>48</v>
      </c>
      <c r="Y23" s="94"/>
      <c r="Z23" s="93"/>
      <c r="AA23" s="94"/>
      <c r="AB23" s="93"/>
      <c r="AC23" s="93"/>
      <c r="AD23" s="93"/>
      <c r="AE23" s="93"/>
      <c r="AF23" s="93"/>
      <c r="AG23" s="93">
        <f>22</f>
        <v>22</v>
      </c>
      <c r="AH23" s="95"/>
      <c r="AI23" s="59">
        <f t="shared" si="0"/>
        <v>150</v>
      </c>
      <c r="AJ23" s="135">
        <v>39</v>
      </c>
      <c r="AK23" s="131">
        <f t="shared" si="1"/>
        <v>3.25</v>
      </c>
      <c r="AL23" s="35" t="s">
        <v>209</v>
      </c>
    </row>
    <row r="24" spans="1:38" x14ac:dyDescent="0.25">
      <c r="A24" s="73">
        <v>12</v>
      </c>
      <c r="B24" s="152" t="s">
        <v>427</v>
      </c>
      <c r="C24" s="91" t="s">
        <v>69</v>
      </c>
      <c r="D24" s="92">
        <f>1*4</f>
        <v>4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f>6*6</f>
        <v>36</v>
      </c>
      <c r="V24" s="93"/>
      <c r="W24" s="93">
        <f>2*12</f>
        <v>24</v>
      </c>
      <c r="X24" s="93">
        <f>6*12</f>
        <v>72</v>
      </c>
      <c r="Y24" s="94"/>
      <c r="Z24" s="93"/>
      <c r="AA24" s="94"/>
      <c r="AB24" s="93"/>
      <c r="AC24" s="93"/>
      <c r="AD24" s="93"/>
      <c r="AE24" s="93"/>
      <c r="AF24" s="93"/>
      <c r="AG24" s="93">
        <f>14</f>
        <v>14</v>
      </c>
      <c r="AH24" s="95"/>
      <c r="AI24" s="59">
        <f t="shared" si="0"/>
        <v>150</v>
      </c>
      <c r="AJ24" s="135">
        <v>5</v>
      </c>
      <c r="AK24" s="131">
        <f t="shared" si="1"/>
        <v>1.25</v>
      </c>
      <c r="AL24" s="35" t="s">
        <v>209</v>
      </c>
    </row>
    <row r="25" spans="1:38" x14ac:dyDescent="0.25">
      <c r="A25" s="73">
        <v>13</v>
      </c>
      <c r="B25" s="153" t="s">
        <v>427</v>
      </c>
      <c r="C25" s="91" t="s">
        <v>70</v>
      </c>
      <c r="D25" s="92">
        <f>1*4</f>
        <v>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2*6</f>
        <v>12</v>
      </c>
      <c r="V25" s="93"/>
      <c r="W25" s="93">
        <f>2*12</f>
        <v>24</v>
      </c>
      <c r="X25" s="93">
        <f>1*12</f>
        <v>12</v>
      </c>
      <c r="Y25" s="94"/>
      <c r="Z25" s="93"/>
      <c r="AA25" s="94"/>
      <c r="AB25" s="223" t="s">
        <v>428</v>
      </c>
      <c r="AC25" s="224"/>
      <c r="AD25" s="224"/>
      <c r="AE25" s="224"/>
      <c r="AF25" s="224"/>
      <c r="AG25" s="224"/>
      <c r="AH25" s="224"/>
      <c r="AI25" s="59">
        <f t="shared" si="0"/>
        <v>52</v>
      </c>
      <c r="AJ25" s="135">
        <v>2</v>
      </c>
      <c r="AK25" s="131">
        <f t="shared" si="1"/>
        <v>0.5</v>
      </c>
      <c r="AL25" s="35" t="s">
        <v>209</v>
      </c>
    </row>
    <row r="26" spans="1:38" x14ac:dyDescent="0.25">
      <c r="A26" s="73">
        <v>14</v>
      </c>
      <c r="B26" s="153" t="s">
        <v>427</v>
      </c>
      <c r="C26" s="91" t="s">
        <v>71</v>
      </c>
      <c r="D26" s="92">
        <f>4*4</f>
        <v>16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f>5*6</f>
        <v>30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8</f>
        <v>8</v>
      </c>
      <c r="AH26" s="95"/>
      <c r="AI26" s="59">
        <f t="shared" si="0"/>
        <v>150</v>
      </c>
      <c r="AJ26" s="135">
        <v>19</v>
      </c>
      <c r="AK26" s="131">
        <f t="shared" si="1"/>
        <v>1.1875</v>
      </c>
      <c r="AL26" s="35" t="s">
        <v>209</v>
      </c>
    </row>
    <row r="27" spans="1:38" s="37" customFormat="1" x14ac:dyDescent="0.25">
      <c r="A27" s="73">
        <v>15</v>
      </c>
      <c r="B27" s="152" t="s">
        <v>427</v>
      </c>
      <c r="C27" s="91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223" t="s">
        <v>273</v>
      </c>
      <c r="AB27" s="224"/>
      <c r="AC27" s="224"/>
      <c r="AD27" s="224"/>
      <c r="AE27" s="224"/>
      <c r="AF27" s="224"/>
      <c r="AG27" s="224"/>
      <c r="AH27" s="224"/>
      <c r="AI27" s="59">
        <f t="shared" si="0"/>
        <v>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73">
        <v>16</v>
      </c>
      <c r="B28" s="153" t="s">
        <v>429</v>
      </c>
      <c r="C28" s="91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223" t="s">
        <v>300</v>
      </c>
      <c r="AB28" s="224"/>
      <c r="AC28" s="224"/>
      <c r="AD28" s="224"/>
      <c r="AE28" s="224"/>
      <c r="AF28" s="224"/>
      <c r="AG28" s="229"/>
      <c r="AH28" s="95"/>
      <c r="AI28" s="59">
        <f t="shared" si="0"/>
        <v>0</v>
      </c>
      <c r="AJ28" s="135">
        <v>0</v>
      </c>
      <c r="AK28" s="131" t="e">
        <f t="shared" si="1"/>
        <v>#DIV/0!</v>
      </c>
      <c r="AL28" s="35" t="s">
        <v>209</v>
      </c>
    </row>
    <row r="29" spans="1:38" x14ac:dyDescent="0.25">
      <c r="A29" s="73">
        <v>17</v>
      </c>
      <c r="B29" s="152" t="s">
        <v>285</v>
      </c>
      <c r="C29" s="98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223" t="s">
        <v>296</v>
      </c>
      <c r="AD29" s="224"/>
      <c r="AE29" s="224"/>
      <c r="AF29" s="224"/>
      <c r="AG29" s="224"/>
      <c r="AH29" s="224"/>
      <c r="AI29" s="59">
        <f t="shared" si="0"/>
        <v>0</v>
      </c>
      <c r="AJ29" s="135">
        <v>0</v>
      </c>
      <c r="AK29" s="131" t="e">
        <f t="shared" si="1"/>
        <v>#DIV/0!</v>
      </c>
      <c r="AL29" s="35" t="s">
        <v>209</v>
      </c>
    </row>
    <row r="30" spans="1:38" x14ac:dyDescent="0.25">
      <c r="A30" s="73">
        <v>18</v>
      </c>
      <c r="B30" s="153" t="s">
        <v>426</v>
      </c>
      <c r="C30" s="91" t="s">
        <v>75</v>
      </c>
      <c r="D30" s="92"/>
      <c r="E30" s="93"/>
      <c r="F30" s="93"/>
      <c r="G30" s="93">
        <f>4*4</f>
        <v>16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>
        <f>5*2</f>
        <v>10</v>
      </c>
      <c r="S30" s="93">
        <f>5*4</f>
        <v>20</v>
      </c>
      <c r="T30" s="93"/>
      <c r="U30" s="93"/>
      <c r="V30" s="93"/>
      <c r="W30" s="93"/>
      <c r="X30" s="93">
        <f>8*12</f>
        <v>96</v>
      </c>
      <c r="Y30" s="94"/>
      <c r="Z30" s="93"/>
      <c r="AA30" s="94"/>
      <c r="AB30" s="93"/>
      <c r="AC30" s="93"/>
      <c r="AD30" s="93"/>
      <c r="AE30" s="93"/>
      <c r="AF30" s="93"/>
      <c r="AG30" s="93">
        <f>8</f>
        <v>8</v>
      </c>
      <c r="AH30" s="95"/>
      <c r="AI30" s="59">
        <f t="shared" si="0"/>
        <v>150</v>
      </c>
      <c r="AJ30" s="135">
        <v>0</v>
      </c>
      <c r="AK30" s="131" t="e">
        <f t="shared" si="1"/>
        <v>#DIV/0!</v>
      </c>
      <c r="AL30" s="35" t="s">
        <v>209</v>
      </c>
    </row>
    <row r="31" spans="1:38" x14ac:dyDescent="0.25">
      <c r="A31" s="73">
        <v>19</v>
      </c>
      <c r="B31" s="153" t="s">
        <v>426</v>
      </c>
      <c r="C31" s="91" t="s">
        <v>76</v>
      </c>
      <c r="D31" s="92">
        <f>4*4</f>
        <v>16</v>
      </c>
      <c r="E31" s="93"/>
      <c r="F31" s="93"/>
      <c r="G31" s="93">
        <f>2*4</f>
        <v>8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3*2</f>
        <v>6</v>
      </c>
      <c r="S31" s="93">
        <f>3*4</f>
        <v>12</v>
      </c>
      <c r="T31" s="93"/>
      <c r="U31" s="93">
        <f>6*6</f>
        <v>36</v>
      </c>
      <c r="V31" s="93"/>
      <c r="W31" s="93"/>
      <c r="X31" s="93">
        <f>5*12</f>
        <v>60</v>
      </c>
      <c r="Y31" s="94"/>
      <c r="Z31" s="93"/>
      <c r="AA31" s="94"/>
      <c r="AB31" s="93"/>
      <c r="AC31" s="93"/>
      <c r="AD31" s="93"/>
      <c r="AE31" s="93"/>
      <c r="AF31" s="93"/>
      <c r="AG31" s="93">
        <f>12</f>
        <v>12</v>
      </c>
      <c r="AH31" s="96"/>
      <c r="AI31" s="59">
        <f t="shared" si="0"/>
        <v>150</v>
      </c>
      <c r="AJ31" s="135">
        <v>56</v>
      </c>
      <c r="AK31" s="131">
        <f t="shared" si="1"/>
        <v>3.5</v>
      </c>
      <c r="AL31" s="35" t="s">
        <v>209</v>
      </c>
    </row>
    <row r="32" spans="1:38" x14ac:dyDescent="0.25">
      <c r="A32" s="73">
        <v>20</v>
      </c>
      <c r="B32" s="152" t="s">
        <v>257</v>
      </c>
      <c r="C32" s="91" t="s">
        <v>77</v>
      </c>
      <c r="D32" s="92">
        <f>3*4</f>
        <v>12</v>
      </c>
      <c r="E32" s="93"/>
      <c r="F32" s="93"/>
      <c r="G32" s="93">
        <f>6*4</f>
        <v>24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>
        <f>5*6</f>
        <v>30</v>
      </c>
      <c r="S32" s="93"/>
      <c r="T32" s="93"/>
      <c r="U32" s="93">
        <f>10*6</f>
        <v>60</v>
      </c>
      <c r="V32" s="93"/>
      <c r="W32" s="93"/>
      <c r="X32" s="93"/>
      <c r="Y32" s="94"/>
      <c r="Z32" s="93"/>
      <c r="AA32" s="94"/>
      <c r="AB32" s="93"/>
      <c r="AC32" s="94"/>
      <c r="AD32" s="94"/>
      <c r="AE32" s="94"/>
      <c r="AF32" s="94"/>
      <c r="AG32" s="94">
        <f>24</f>
        <v>24</v>
      </c>
      <c r="AH32" s="96"/>
      <c r="AI32" s="59">
        <f t="shared" si="0"/>
        <v>150</v>
      </c>
      <c r="AJ32" s="135">
        <v>44</v>
      </c>
      <c r="AK32" s="131">
        <f t="shared" si="1"/>
        <v>3.6666666666666665</v>
      </c>
      <c r="AL32" s="35" t="s">
        <v>209</v>
      </c>
    </row>
    <row r="33" spans="1:38" x14ac:dyDescent="0.25">
      <c r="A33" s="73">
        <v>21</v>
      </c>
      <c r="B33" s="152" t="s">
        <v>257</v>
      </c>
      <c r="C33" s="91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9*6</f>
        <v>54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/>
      <c r="AG33" s="94"/>
      <c r="AH33" s="96"/>
      <c r="AI33" s="59">
        <f t="shared" si="0"/>
        <v>150</v>
      </c>
      <c r="AJ33" s="135">
        <v>0</v>
      </c>
      <c r="AK33" s="131" t="e">
        <f t="shared" si="1"/>
        <v>#DIV/0!</v>
      </c>
      <c r="AL33" s="35" t="s">
        <v>209</v>
      </c>
    </row>
    <row r="34" spans="1:38" x14ac:dyDescent="0.25">
      <c r="A34" s="73">
        <v>22</v>
      </c>
      <c r="B34" s="152" t="s">
        <v>257</v>
      </c>
      <c r="C34" s="91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59">
        <f t="shared" si="0"/>
        <v>150</v>
      </c>
      <c r="AJ34" s="135">
        <v>21</v>
      </c>
      <c r="AK34" s="131">
        <f t="shared" si="1"/>
        <v>1.3125</v>
      </c>
      <c r="AL34" s="35" t="s">
        <v>209</v>
      </c>
    </row>
    <row r="35" spans="1:38" x14ac:dyDescent="0.25">
      <c r="A35" s="73">
        <v>23</v>
      </c>
      <c r="B35" s="153" t="s">
        <v>429</v>
      </c>
      <c r="C35" s="91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1*6</f>
        <v>6</v>
      </c>
      <c r="T35" s="93"/>
      <c r="U35" s="93">
        <f>1*6</f>
        <v>6</v>
      </c>
      <c r="V35" s="93"/>
      <c r="W35" s="93"/>
      <c r="X35" s="93">
        <f>7*12</f>
        <v>84</v>
      </c>
      <c r="Y35" s="94"/>
      <c r="Z35" s="223" t="s">
        <v>430</v>
      </c>
      <c r="AA35" s="224"/>
      <c r="AB35" s="224"/>
      <c r="AC35" s="224"/>
      <c r="AD35" s="229"/>
      <c r="AE35" s="93">
        <f>1*6</f>
        <v>6</v>
      </c>
      <c r="AF35" s="93"/>
      <c r="AG35" s="93"/>
      <c r="AH35" s="95"/>
      <c r="AI35" s="59">
        <f t="shared" si="0"/>
        <v>102</v>
      </c>
      <c r="AJ35" s="135">
        <v>71</v>
      </c>
      <c r="AK35" s="131" t="e">
        <f t="shared" si="1"/>
        <v>#DIV/0!</v>
      </c>
      <c r="AL35" s="35" t="s">
        <v>209</v>
      </c>
    </row>
    <row r="36" spans="1:38" x14ac:dyDescent="0.25">
      <c r="A36" s="73">
        <v>24</v>
      </c>
      <c r="B36" s="153" t="s">
        <v>429</v>
      </c>
      <c r="C36" s="91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>
        <f>7*6</f>
        <v>42</v>
      </c>
      <c r="T36" s="93"/>
      <c r="U36" s="93">
        <f>6*6</f>
        <v>36</v>
      </c>
      <c r="V36" s="93"/>
      <c r="W36" s="93"/>
      <c r="X36" s="93">
        <f>6*12</f>
        <v>72</v>
      </c>
      <c r="Y36" s="94"/>
      <c r="Z36" s="93"/>
      <c r="AA36" s="94"/>
      <c r="AB36" s="93"/>
      <c r="AC36" s="93"/>
      <c r="AD36" s="93"/>
      <c r="AE36" s="93"/>
      <c r="AF36" s="93"/>
      <c r="AG36" s="93"/>
      <c r="AH36" s="95"/>
      <c r="AI36" s="59">
        <f t="shared" si="0"/>
        <v>150</v>
      </c>
      <c r="AJ36" s="135">
        <v>44</v>
      </c>
      <c r="AK36" s="131" t="e">
        <f t="shared" si="1"/>
        <v>#DIV/0!</v>
      </c>
      <c r="AL36" s="35" t="s">
        <v>209</v>
      </c>
    </row>
    <row r="37" spans="1:38" x14ac:dyDescent="0.25">
      <c r="A37" s="73">
        <v>25</v>
      </c>
      <c r="B37" s="152" t="s">
        <v>431</v>
      </c>
      <c r="C37" s="91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4*6</f>
        <v>24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>
        <f>1*6</f>
        <v>6</v>
      </c>
      <c r="AG37" s="93"/>
      <c r="AH37" s="95"/>
      <c r="AI37" s="59">
        <f t="shared" si="0"/>
        <v>150</v>
      </c>
      <c r="AJ37" s="135">
        <v>0</v>
      </c>
      <c r="AK37" s="131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153" t="s">
        <v>431</v>
      </c>
      <c r="C38" s="91" t="s">
        <v>83</v>
      </c>
      <c r="D38" s="92">
        <f>4*4</f>
        <v>16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>
        <f>1*6</f>
        <v>6</v>
      </c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8</f>
        <v>8</v>
      </c>
      <c r="AH38" s="96"/>
      <c r="AI38" s="59">
        <f t="shared" si="0"/>
        <v>150</v>
      </c>
      <c r="AJ38" s="135">
        <v>60</v>
      </c>
      <c r="AK38" s="131">
        <f t="shared" si="1"/>
        <v>3.75</v>
      </c>
      <c r="AL38" s="35" t="s">
        <v>209</v>
      </c>
    </row>
    <row r="39" spans="1:38" ht="16.5" customHeight="1" x14ac:dyDescent="0.25">
      <c r="A39" s="73">
        <v>27</v>
      </c>
      <c r="B39" s="152" t="s">
        <v>431</v>
      </c>
      <c r="C39" s="91" t="s">
        <v>84</v>
      </c>
      <c r="D39" s="92">
        <f>2*4</f>
        <v>8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5*6</f>
        <v>30</v>
      </c>
      <c r="T39" s="93"/>
      <c r="U39" s="93"/>
      <c r="V39" s="93"/>
      <c r="W39" s="93"/>
      <c r="X39" s="93">
        <f>9*12</f>
        <v>108</v>
      </c>
      <c r="Y39" s="94"/>
      <c r="Z39" s="93"/>
      <c r="AA39" s="94"/>
      <c r="AB39" s="93"/>
      <c r="AC39" s="93"/>
      <c r="AD39" s="93"/>
      <c r="AE39" s="93"/>
      <c r="AF39" s="93"/>
      <c r="AG39" s="93">
        <f>4</f>
        <v>4</v>
      </c>
      <c r="AH39" s="95"/>
      <c r="AI39" s="59">
        <f t="shared" si="0"/>
        <v>150</v>
      </c>
      <c r="AJ39" s="135">
        <v>28</v>
      </c>
      <c r="AK39" s="131">
        <f t="shared" si="1"/>
        <v>3.5</v>
      </c>
      <c r="AL39" s="35" t="s">
        <v>209</v>
      </c>
    </row>
    <row r="40" spans="1:38" x14ac:dyDescent="0.25">
      <c r="A40" s="73">
        <v>28</v>
      </c>
      <c r="B40" s="153" t="s">
        <v>432</v>
      </c>
      <c r="C40" s="91" t="s">
        <v>182</v>
      </c>
      <c r="D40" s="92">
        <f>9*4</f>
        <v>36</v>
      </c>
      <c r="E40" s="93"/>
      <c r="F40" s="93"/>
      <c r="G40" s="93"/>
      <c r="H40" s="93"/>
      <c r="I40" s="93"/>
      <c r="J40" s="93"/>
      <c r="K40" s="93"/>
      <c r="L40" s="93">
        <f>5*4</f>
        <v>20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5*12</f>
        <v>60</v>
      </c>
      <c r="X40" s="93"/>
      <c r="Y40" s="94"/>
      <c r="Z40" s="93"/>
      <c r="AA40" s="94"/>
      <c r="AB40" s="93"/>
      <c r="AC40" s="94"/>
      <c r="AD40" s="94"/>
      <c r="AE40" s="94"/>
      <c r="AF40" s="94">
        <f>1*6</f>
        <v>6</v>
      </c>
      <c r="AG40" s="94">
        <f>28</f>
        <v>28</v>
      </c>
      <c r="AH40" s="96"/>
      <c r="AI40" s="59">
        <f t="shared" si="0"/>
        <v>150</v>
      </c>
      <c r="AJ40" s="135">
        <v>101</v>
      </c>
      <c r="AK40" s="131">
        <f t="shared" si="1"/>
        <v>2.8055555555555554</v>
      </c>
      <c r="AL40" s="35" t="s">
        <v>209</v>
      </c>
    </row>
    <row r="41" spans="1:38" x14ac:dyDescent="0.25">
      <c r="A41" s="73">
        <v>29</v>
      </c>
      <c r="B41" s="153" t="s">
        <v>431</v>
      </c>
      <c r="C41" s="91" t="s">
        <v>223</v>
      </c>
      <c r="D41" s="92">
        <f>2*4</f>
        <v>8</v>
      </c>
      <c r="E41" s="93"/>
      <c r="F41" s="93"/>
      <c r="G41" s="93">
        <f>1*4</f>
        <v>4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>
        <f>2*6</f>
        <v>12</v>
      </c>
      <c r="T41" s="93"/>
      <c r="U41" s="93"/>
      <c r="V41" s="93"/>
      <c r="W41" s="93">
        <f>4*12</f>
        <v>48</v>
      </c>
      <c r="X41" s="93">
        <f>6*12</f>
        <v>72</v>
      </c>
      <c r="Y41" s="94"/>
      <c r="Z41" s="93"/>
      <c r="AA41" s="94"/>
      <c r="AB41" s="93"/>
      <c r="AC41" s="93"/>
      <c r="AD41" s="93"/>
      <c r="AE41" s="93"/>
      <c r="AF41" s="93"/>
      <c r="AG41" s="93">
        <f>6</f>
        <v>6</v>
      </c>
      <c r="AH41" s="95"/>
      <c r="AI41" s="59">
        <f t="shared" si="0"/>
        <v>150</v>
      </c>
      <c r="AJ41" s="135">
        <v>48</v>
      </c>
      <c r="AK41" s="131">
        <f t="shared" si="1"/>
        <v>6</v>
      </c>
      <c r="AL41" s="35" t="s">
        <v>209</v>
      </c>
    </row>
    <row r="42" spans="1:38" x14ac:dyDescent="0.25">
      <c r="A42" s="73">
        <v>30</v>
      </c>
      <c r="B42" s="152" t="s">
        <v>433</v>
      </c>
      <c r="C42" s="91" t="s">
        <v>85</v>
      </c>
      <c r="D42" s="92">
        <f>7*4</f>
        <v>28</v>
      </c>
      <c r="E42" s="93"/>
      <c r="F42" s="93"/>
      <c r="G42" s="93"/>
      <c r="H42" s="93"/>
      <c r="I42" s="93"/>
      <c r="J42" s="93"/>
      <c r="K42" s="93"/>
      <c r="L42" s="93">
        <f>2*4</f>
        <v>8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6*12</f>
        <v>72</v>
      </c>
      <c r="Y42" s="94"/>
      <c r="Z42" s="93"/>
      <c r="AA42" s="93"/>
      <c r="AB42" s="93"/>
      <c r="AC42" s="93"/>
      <c r="AD42" s="93"/>
      <c r="AE42" s="93">
        <f>3*6</f>
        <v>18</v>
      </c>
      <c r="AF42" s="93">
        <f>1*6</f>
        <v>6</v>
      </c>
      <c r="AG42" s="93">
        <f>18</f>
        <v>18</v>
      </c>
      <c r="AH42" s="95"/>
      <c r="AI42" s="59">
        <f t="shared" si="0"/>
        <v>150</v>
      </c>
      <c r="AJ42" s="135">
        <v>219</v>
      </c>
      <c r="AK42" s="131">
        <f t="shared" si="1"/>
        <v>7.8214285714285712</v>
      </c>
      <c r="AL42" s="35" t="s">
        <v>209</v>
      </c>
    </row>
    <row r="43" spans="1:38" x14ac:dyDescent="0.25">
      <c r="A43" s="73">
        <v>31</v>
      </c>
      <c r="B43" s="153" t="s">
        <v>434</v>
      </c>
      <c r="C43" s="91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231" t="s">
        <v>231</v>
      </c>
      <c r="AD43" s="232"/>
      <c r="AE43" s="232"/>
      <c r="AF43" s="232"/>
      <c r="AG43" s="232"/>
      <c r="AH43" s="232"/>
      <c r="AI43" s="59">
        <f t="shared" si="0"/>
        <v>0</v>
      </c>
      <c r="AJ43" s="135">
        <v>0</v>
      </c>
      <c r="AK43" s="131" t="e">
        <f t="shared" si="1"/>
        <v>#DIV/0!</v>
      </c>
      <c r="AL43" s="35" t="s">
        <v>209</v>
      </c>
    </row>
    <row r="44" spans="1:38" x14ac:dyDescent="0.25">
      <c r="A44" s="73">
        <v>32</v>
      </c>
      <c r="B44" s="152" t="s">
        <v>435</v>
      </c>
      <c r="C44" s="91" t="s">
        <v>87</v>
      </c>
      <c r="D44" s="92">
        <f>11*4</f>
        <v>44</v>
      </c>
      <c r="E44" s="93"/>
      <c r="F44" s="93"/>
      <c r="G44" s="93"/>
      <c r="H44" s="93"/>
      <c r="I44" s="93"/>
      <c r="J44" s="93"/>
      <c r="K44" s="93"/>
      <c r="L44" s="93">
        <f>2*4</f>
        <v>8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6*12</f>
        <v>72</v>
      </c>
      <c r="Y44" s="94"/>
      <c r="Z44" s="93"/>
      <c r="AA44" s="93"/>
      <c r="AB44" s="93"/>
      <c r="AC44" s="93"/>
      <c r="AD44" s="93"/>
      <c r="AE44" s="93"/>
      <c r="AF44" s="93"/>
      <c r="AG44" s="93">
        <f>26</f>
        <v>26</v>
      </c>
      <c r="AH44" s="95"/>
      <c r="AI44" s="59">
        <f t="shared" si="0"/>
        <v>150</v>
      </c>
      <c r="AJ44" s="135">
        <v>56</v>
      </c>
      <c r="AK44" s="131">
        <f t="shared" si="1"/>
        <v>1.2727272727272727</v>
      </c>
      <c r="AL44" s="35" t="s">
        <v>209</v>
      </c>
    </row>
    <row r="45" spans="1:38" x14ac:dyDescent="0.25">
      <c r="A45" s="73">
        <v>33</v>
      </c>
      <c r="B45" s="153" t="s">
        <v>436</v>
      </c>
      <c r="C45" s="91" t="s">
        <v>258</v>
      </c>
      <c r="D45" s="92">
        <f>7*4</f>
        <v>28</v>
      </c>
      <c r="E45" s="93"/>
      <c r="F45" s="93"/>
      <c r="G45" s="93">
        <f>3*4</f>
        <v>12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6*12</f>
        <v>72</v>
      </c>
      <c r="Y45" s="94"/>
      <c r="Z45" s="94"/>
      <c r="AA45" s="94"/>
      <c r="AB45" s="94"/>
      <c r="AC45" s="94"/>
      <c r="AD45" s="94"/>
      <c r="AE45" s="94">
        <f>1*6</f>
        <v>6</v>
      </c>
      <c r="AF45" s="94"/>
      <c r="AG45" s="94">
        <f>24</f>
        <v>24</v>
      </c>
      <c r="AH45" s="96"/>
      <c r="AI45" s="59">
        <f t="shared" si="0"/>
        <v>150</v>
      </c>
      <c r="AJ45" s="135">
        <v>128</v>
      </c>
      <c r="AK45" s="131">
        <f t="shared" si="1"/>
        <v>4.5714285714285712</v>
      </c>
      <c r="AL45" s="35" t="s">
        <v>209</v>
      </c>
    </row>
    <row r="46" spans="1:38" x14ac:dyDescent="0.25">
      <c r="A46" s="73">
        <v>34</v>
      </c>
      <c r="B46" s="153" t="s">
        <v>437</v>
      </c>
      <c r="C46" s="91" t="s">
        <v>88</v>
      </c>
      <c r="D46" s="92">
        <f>2*4</f>
        <v>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6*6</f>
        <v>36</v>
      </c>
      <c r="T46" s="93"/>
      <c r="U46" s="93"/>
      <c r="V46" s="93"/>
      <c r="W46" s="93">
        <f>8*12</f>
        <v>96</v>
      </c>
      <c r="X46" s="93"/>
      <c r="Y46" s="94"/>
      <c r="Z46" s="93"/>
      <c r="AA46" s="94"/>
      <c r="AB46" s="94"/>
      <c r="AC46" s="94"/>
      <c r="AD46" s="94"/>
      <c r="AE46" s="94"/>
      <c r="AF46" s="94">
        <f>1*6</f>
        <v>6</v>
      </c>
      <c r="AG46" s="94">
        <f>4</f>
        <v>4</v>
      </c>
      <c r="AH46" s="95"/>
      <c r="AI46" s="59">
        <f t="shared" si="0"/>
        <v>150</v>
      </c>
      <c r="AJ46" s="135">
        <v>72</v>
      </c>
      <c r="AK46" s="131">
        <f t="shared" si="1"/>
        <v>9</v>
      </c>
      <c r="AL46" s="35" t="s">
        <v>209</v>
      </c>
    </row>
    <row r="47" spans="1:38" x14ac:dyDescent="0.25">
      <c r="A47" s="73">
        <v>35</v>
      </c>
      <c r="B47" s="152" t="s">
        <v>285</v>
      </c>
      <c r="C47" s="91" t="s">
        <v>89</v>
      </c>
      <c r="D47" s="92">
        <f>5*4</f>
        <v>20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>
        <f>2*6</f>
        <v>12</v>
      </c>
      <c r="T47" s="93"/>
      <c r="U47" s="93"/>
      <c r="V47" s="93"/>
      <c r="W47" s="93">
        <f>7*12</f>
        <v>84</v>
      </c>
      <c r="X47" s="93">
        <f>1*12</f>
        <v>12</v>
      </c>
      <c r="Y47" s="94"/>
      <c r="Z47" s="93"/>
      <c r="AA47" s="231" t="s">
        <v>438</v>
      </c>
      <c r="AB47" s="232"/>
      <c r="AC47" s="232"/>
      <c r="AD47" s="232"/>
      <c r="AE47" s="232"/>
      <c r="AF47" s="233"/>
      <c r="AG47" s="93">
        <f>10</f>
        <v>10</v>
      </c>
      <c r="AH47" s="95"/>
      <c r="AI47" s="59">
        <f t="shared" si="0"/>
        <v>138</v>
      </c>
      <c r="AJ47" s="135">
        <v>143</v>
      </c>
      <c r="AK47" s="131">
        <f t="shared" si="1"/>
        <v>7.15</v>
      </c>
      <c r="AL47" s="35" t="s">
        <v>209</v>
      </c>
    </row>
    <row r="48" spans="1:38" x14ac:dyDescent="0.25">
      <c r="A48" s="73">
        <v>36</v>
      </c>
      <c r="B48" s="152" t="s">
        <v>285</v>
      </c>
      <c r="C48" s="91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9*6</f>
        <v>54</v>
      </c>
      <c r="T48" s="93"/>
      <c r="U48" s="93"/>
      <c r="V48" s="93"/>
      <c r="W48" s="93">
        <f>3*12</f>
        <v>36</v>
      </c>
      <c r="X48" s="93">
        <f>5*12</f>
        <v>60</v>
      </c>
      <c r="Y48" s="94"/>
      <c r="Z48" s="93"/>
      <c r="AA48" s="94"/>
      <c r="AB48" s="93"/>
      <c r="AC48" s="93"/>
      <c r="AD48" s="93"/>
      <c r="AE48" s="93"/>
      <c r="AF48" s="93"/>
      <c r="AG48" s="93"/>
      <c r="AH48" s="95"/>
      <c r="AI48" s="59">
        <f t="shared" si="0"/>
        <v>150</v>
      </c>
      <c r="AJ48" s="135"/>
      <c r="AK48" s="131" t="e">
        <f t="shared" si="1"/>
        <v>#DIV/0!</v>
      </c>
      <c r="AL48" s="35" t="s">
        <v>209</v>
      </c>
    </row>
    <row r="49" spans="1:38" x14ac:dyDescent="0.25">
      <c r="A49" s="73">
        <v>37</v>
      </c>
      <c r="B49" s="152" t="s">
        <v>439</v>
      </c>
      <c r="C49" s="91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9*6</f>
        <v>54</v>
      </c>
      <c r="S49" s="93"/>
      <c r="T49" s="93"/>
      <c r="U49" s="93"/>
      <c r="V49" s="93"/>
      <c r="W49" s="93"/>
      <c r="X49" s="93">
        <f>8*12</f>
        <v>96</v>
      </c>
      <c r="Y49" s="94"/>
      <c r="Z49" s="93"/>
      <c r="AA49" s="94"/>
      <c r="AB49" s="93"/>
      <c r="AC49" s="93"/>
      <c r="AD49" s="93"/>
      <c r="AE49" s="93"/>
      <c r="AF49" s="93"/>
      <c r="AG49" s="93"/>
      <c r="AH49" s="96"/>
      <c r="AI49" s="59">
        <f t="shared" si="0"/>
        <v>150</v>
      </c>
      <c r="AJ49" s="135">
        <v>121</v>
      </c>
      <c r="AK49" s="131" t="e">
        <f t="shared" si="1"/>
        <v>#DIV/0!</v>
      </c>
      <c r="AL49" s="35" t="s">
        <v>209</v>
      </c>
    </row>
    <row r="50" spans="1:38" x14ac:dyDescent="0.25">
      <c r="A50" s="73">
        <v>38</v>
      </c>
      <c r="B50" s="153" t="s">
        <v>439</v>
      </c>
      <c r="C50" s="91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6*6</f>
        <v>36</v>
      </c>
      <c r="S50" s="93"/>
      <c r="T50" s="93"/>
      <c r="U50" s="93"/>
      <c r="V50" s="93"/>
      <c r="W50" s="93"/>
      <c r="X50" s="93">
        <f>5*12</f>
        <v>60</v>
      </c>
      <c r="Y50" s="94"/>
      <c r="Z50" s="93"/>
      <c r="AA50" s="94"/>
      <c r="AB50" s="223" t="s">
        <v>440</v>
      </c>
      <c r="AC50" s="224"/>
      <c r="AD50" s="224"/>
      <c r="AE50" s="224"/>
      <c r="AF50" s="224"/>
      <c r="AG50" s="224"/>
      <c r="AH50" s="224"/>
      <c r="AI50" s="59">
        <f t="shared" si="0"/>
        <v>96</v>
      </c>
      <c r="AJ50" s="135">
        <v>69</v>
      </c>
      <c r="AK50" s="131" t="e">
        <f t="shared" si="1"/>
        <v>#DIV/0!</v>
      </c>
      <c r="AL50" s="35" t="s">
        <v>209</v>
      </c>
    </row>
    <row r="51" spans="1:38" x14ac:dyDescent="0.25">
      <c r="A51" s="73">
        <v>39</v>
      </c>
      <c r="B51" s="153" t="s">
        <v>441</v>
      </c>
      <c r="C51" s="91" t="s">
        <v>91</v>
      </c>
      <c r="D51" s="92">
        <f>19*4</f>
        <v>76</v>
      </c>
      <c r="E51" s="93"/>
      <c r="F51" s="93"/>
      <c r="G51" s="93">
        <f>4*4</f>
        <v>16</v>
      </c>
      <c r="H51" s="93"/>
      <c r="I51" s="93"/>
      <c r="J51" s="93"/>
      <c r="K51" s="93"/>
      <c r="L51" s="93"/>
      <c r="M51" s="93">
        <f>3*4</f>
        <v>12</v>
      </c>
      <c r="N51" s="93"/>
      <c r="O51" s="93"/>
      <c r="P51" s="93"/>
      <c r="Q51" s="93"/>
      <c r="R51" s="93"/>
      <c r="S51" s="93"/>
      <c r="T51" s="93">
        <f>3*6</f>
        <v>18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28</f>
        <v>28</v>
      </c>
      <c r="AH51" s="95"/>
      <c r="AI51" s="59">
        <f t="shared" si="0"/>
        <v>150</v>
      </c>
      <c r="AJ51" s="135">
        <v>332</v>
      </c>
      <c r="AK51" s="131">
        <f t="shared" si="1"/>
        <v>4.3684210526315788</v>
      </c>
      <c r="AL51" s="35" t="s">
        <v>209</v>
      </c>
    </row>
    <row r="52" spans="1:38" x14ac:dyDescent="0.25">
      <c r="A52" s="73">
        <v>40</v>
      </c>
      <c r="B52" s="152" t="s">
        <v>442</v>
      </c>
      <c r="C52" s="91" t="s">
        <v>92</v>
      </c>
      <c r="D52" s="92">
        <f>10*4</f>
        <v>40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11*6</f>
        <v>66</v>
      </c>
      <c r="S52" s="93"/>
      <c r="T52" s="93">
        <f>3*6</f>
        <v>18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/>
      <c r="AG52" s="94">
        <f>26</f>
        <v>26</v>
      </c>
      <c r="AH52" s="96"/>
      <c r="AI52" s="59">
        <f t="shared" si="0"/>
        <v>150</v>
      </c>
      <c r="AJ52" s="135">
        <v>186</v>
      </c>
      <c r="AK52" s="131">
        <f t="shared" si="1"/>
        <v>4.6500000000000004</v>
      </c>
      <c r="AL52" s="35" t="s">
        <v>209</v>
      </c>
    </row>
    <row r="53" spans="1:38" x14ac:dyDescent="0.25">
      <c r="A53" s="73">
        <v>41</v>
      </c>
      <c r="B53" s="153" t="s">
        <v>443</v>
      </c>
      <c r="C53" s="91" t="s">
        <v>93</v>
      </c>
      <c r="D53" s="92">
        <f>8*4</f>
        <v>32</v>
      </c>
      <c r="E53" s="93"/>
      <c r="F53" s="93"/>
      <c r="G53" s="93"/>
      <c r="H53" s="93"/>
      <c r="I53" s="93"/>
      <c r="J53" s="93"/>
      <c r="K53" s="93"/>
      <c r="L53" s="93">
        <f>12*4</f>
        <v>48</v>
      </c>
      <c r="M53" s="93"/>
      <c r="N53" s="93"/>
      <c r="O53" s="93"/>
      <c r="P53" s="93"/>
      <c r="Q53" s="93"/>
      <c r="R53" s="93"/>
      <c r="S53" s="93"/>
      <c r="T53" s="93">
        <f>4*6</f>
        <v>24</v>
      </c>
      <c r="U53" s="93"/>
      <c r="V53" s="93"/>
      <c r="W53" s="93"/>
      <c r="X53" s="93"/>
      <c r="Y53" s="94"/>
      <c r="Z53" s="93"/>
      <c r="AA53" s="223" t="s">
        <v>444</v>
      </c>
      <c r="AB53" s="224"/>
      <c r="AC53" s="224"/>
      <c r="AD53" s="224"/>
      <c r="AE53" s="224"/>
      <c r="AF53" s="229"/>
      <c r="AG53" s="93">
        <f>40</f>
        <v>40</v>
      </c>
      <c r="AH53" s="95"/>
      <c r="AI53" s="59">
        <f t="shared" si="0"/>
        <v>144</v>
      </c>
      <c r="AJ53" s="135">
        <v>195</v>
      </c>
      <c r="AK53" s="131">
        <f t="shared" si="1"/>
        <v>6.09375</v>
      </c>
      <c r="AL53" s="35" t="s">
        <v>209</v>
      </c>
    </row>
    <row r="54" spans="1:38" x14ac:dyDescent="0.25">
      <c r="A54" s="73">
        <v>42</v>
      </c>
      <c r="B54" s="152" t="s">
        <v>426</v>
      </c>
      <c r="C54" s="91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59">
        <f t="shared" si="0"/>
        <v>150</v>
      </c>
      <c r="AJ54" s="135">
        <v>59</v>
      </c>
      <c r="AK54" s="131">
        <f t="shared" si="1"/>
        <v>2.95</v>
      </c>
      <c r="AL54" s="35" t="s">
        <v>209</v>
      </c>
    </row>
    <row r="55" spans="1:38" x14ac:dyDescent="0.25">
      <c r="A55" s="73">
        <v>43</v>
      </c>
      <c r="B55" s="153" t="s">
        <v>426</v>
      </c>
      <c r="C55" s="91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59">
        <f t="shared" si="0"/>
        <v>150</v>
      </c>
      <c r="AJ55" s="135">
        <v>0</v>
      </c>
      <c r="AK55" s="131" t="e">
        <f t="shared" si="1"/>
        <v>#DIV/0!</v>
      </c>
      <c r="AL55" s="35" t="s">
        <v>209</v>
      </c>
    </row>
    <row r="56" spans="1:38" x14ac:dyDescent="0.25">
      <c r="A56" s="73">
        <v>44</v>
      </c>
      <c r="B56" s="153" t="s">
        <v>285</v>
      </c>
      <c r="C56" s="91" t="s">
        <v>147</v>
      </c>
      <c r="D56" s="92">
        <f>7*4</f>
        <v>28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>
        <f>8*12</f>
        <v>96</v>
      </c>
      <c r="X56" s="93"/>
      <c r="Y56" s="94"/>
      <c r="Z56" s="93"/>
      <c r="AA56" s="94"/>
      <c r="AB56" s="93"/>
      <c r="AC56" s="93"/>
      <c r="AD56" s="93"/>
      <c r="AE56" s="93"/>
      <c r="AF56" s="93"/>
      <c r="AG56" s="93">
        <f>26</f>
        <v>26</v>
      </c>
      <c r="AH56" s="95"/>
      <c r="AI56" s="59">
        <f t="shared" si="0"/>
        <v>150</v>
      </c>
      <c r="AJ56" s="135">
        <v>121</v>
      </c>
      <c r="AK56" s="131">
        <f t="shared" si="1"/>
        <v>4.3214285714285712</v>
      </c>
      <c r="AL56" s="35" t="s">
        <v>209</v>
      </c>
    </row>
    <row r="57" spans="1:38" x14ac:dyDescent="0.25">
      <c r="A57" s="73">
        <v>45</v>
      </c>
      <c r="B57" s="152" t="s">
        <v>445</v>
      </c>
      <c r="C57" s="91" t="s">
        <v>94</v>
      </c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>
        <f>9*6</f>
        <v>54</v>
      </c>
      <c r="V57" s="93"/>
      <c r="W57" s="93">
        <f>2*12</f>
        <v>24</v>
      </c>
      <c r="X57" s="93">
        <f>6*12</f>
        <v>72</v>
      </c>
      <c r="Y57" s="94"/>
      <c r="Z57" s="93"/>
      <c r="AA57" s="94"/>
      <c r="AB57" s="94"/>
      <c r="AC57" s="94"/>
      <c r="AD57" s="94"/>
      <c r="AE57" s="94"/>
      <c r="AF57" s="93"/>
      <c r="AG57" s="93"/>
      <c r="AH57" s="95"/>
      <c r="AI57" s="59">
        <f t="shared" si="0"/>
        <v>150</v>
      </c>
      <c r="AJ57" s="135">
        <v>421</v>
      </c>
      <c r="AK57" s="131" t="e">
        <f t="shared" si="1"/>
        <v>#DIV/0!</v>
      </c>
      <c r="AL57" s="35" t="s">
        <v>209</v>
      </c>
    </row>
    <row r="58" spans="1:38" x14ac:dyDescent="0.25">
      <c r="A58" s="73">
        <v>46</v>
      </c>
      <c r="B58" s="153" t="s">
        <v>445</v>
      </c>
      <c r="C58" s="91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1*12</f>
        <v>12</v>
      </c>
      <c r="X58" s="93">
        <f>7*12</f>
        <v>84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59">
        <f t="shared" si="0"/>
        <v>150</v>
      </c>
      <c r="AJ58" s="135">
        <v>715</v>
      </c>
      <c r="AK58" s="131" t="e">
        <f t="shared" si="1"/>
        <v>#DIV/0!</v>
      </c>
      <c r="AL58" s="35" t="s">
        <v>209</v>
      </c>
    </row>
    <row r="59" spans="1:38" x14ac:dyDescent="0.25">
      <c r="A59" s="73">
        <v>47</v>
      </c>
      <c r="B59" s="152" t="s">
        <v>445</v>
      </c>
      <c r="C59" s="91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9*6</f>
        <v>54</v>
      </c>
      <c r="V59" s="93"/>
      <c r="W59" s="93">
        <f>2*12</f>
        <v>24</v>
      </c>
      <c r="X59" s="93">
        <f>6*12</f>
        <v>72</v>
      </c>
      <c r="Y59" s="94"/>
      <c r="Z59" s="93"/>
      <c r="AA59" s="94"/>
      <c r="AB59" s="93"/>
      <c r="AC59" s="93"/>
      <c r="AD59" s="93"/>
      <c r="AE59" s="93"/>
      <c r="AF59" s="93"/>
      <c r="AG59" s="93"/>
      <c r="AH59" s="95"/>
      <c r="AI59" s="59">
        <f t="shared" si="0"/>
        <v>150</v>
      </c>
      <c r="AJ59" s="135">
        <v>119</v>
      </c>
      <c r="AK59" s="131" t="e">
        <f t="shared" si="1"/>
        <v>#DIV/0!</v>
      </c>
      <c r="AL59" s="35" t="s">
        <v>209</v>
      </c>
    </row>
    <row r="60" spans="1:38" x14ac:dyDescent="0.25">
      <c r="A60" s="73">
        <v>48</v>
      </c>
      <c r="B60" s="153" t="s">
        <v>285</v>
      </c>
      <c r="C60" s="91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1*6</f>
        <v>6</v>
      </c>
      <c r="T60" s="93"/>
      <c r="U60" s="93"/>
      <c r="V60" s="93"/>
      <c r="W60" s="93"/>
      <c r="X60" s="93"/>
      <c r="Y60" s="94"/>
      <c r="Z60" s="93"/>
      <c r="AA60" s="231" t="s">
        <v>293</v>
      </c>
      <c r="AB60" s="232"/>
      <c r="AC60" s="232"/>
      <c r="AD60" s="232"/>
      <c r="AE60" s="232"/>
      <c r="AF60" s="233"/>
      <c r="AG60" s="93"/>
      <c r="AH60" s="95"/>
      <c r="AI60" s="59">
        <f t="shared" si="0"/>
        <v>6</v>
      </c>
      <c r="AJ60" s="135">
        <v>0</v>
      </c>
      <c r="AK60" s="131" t="e">
        <f t="shared" si="1"/>
        <v>#DIV/0!</v>
      </c>
      <c r="AL60" s="35" t="s">
        <v>209</v>
      </c>
    </row>
    <row r="61" spans="1:38" x14ac:dyDescent="0.25">
      <c r="A61" s="73">
        <v>49</v>
      </c>
      <c r="B61" s="153" t="s">
        <v>285</v>
      </c>
      <c r="C61" s="91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4"/>
      <c r="Z61" s="93"/>
      <c r="AA61" s="94"/>
      <c r="AB61" s="223" t="s">
        <v>388</v>
      </c>
      <c r="AC61" s="224"/>
      <c r="AD61" s="224"/>
      <c r="AE61" s="224"/>
      <c r="AF61" s="224"/>
      <c r="AG61" s="229"/>
      <c r="AH61" s="95"/>
      <c r="AI61" s="59">
        <f t="shared" si="0"/>
        <v>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73">
        <v>50</v>
      </c>
      <c r="B62" s="152" t="s">
        <v>232</v>
      </c>
      <c r="C62" s="91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4*12</f>
        <v>48</v>
      </c>
      <c r="X62" s="93">
        <f>4*12</f>
        <v>48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59">
        <f t="shared" si="0"/>
        <v>150</v>
      </c>
      <c r="AJ62" s="135">
        <v>0</v>
      </c>
      <c r="AK62" s="131" t="e">
        <f t="shared" si="1"/>
        <v>#DIV/0!</v>
      </c>
      <c r="AL62" s="35" t="s">
        <v>209</v>
      </c>
    </row>
    <row r="63" spans="1:38" x14ac:dyDescent="0.25">
      <c r="A63" s="73">
        <v>51</v>
      </c>
      <c r="B63" s="153" t="s">
        <v>257</v>
      </c>
      <c r="C63" s="91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223" t="s">
        <v>233</v>
      </c>
      <c r="AD63" s="224"/>
      <c r="AE63" s="224"/>
      <c r="AF63" s="224"/>
      <c r="AG63" s="224"/>
      <c r="AH63" s="224"/>
      <c r="AI63" s="59">
        <f t="shared" si="0"/>
        <v>0</v>
      </c>
      <c r="AJ63" s="135"/>
      <c r="AK63" s="131" t="e">
        <f t="shared" si="1"/>
        <v>#DIV/0!</v>
      </c>
      <c r="AL63" s="35" t="s">
        <v>209</v>
      </c>
    </row>
    <row r="64" spans="1:38" x14ac:dyDescent="0.25">
      <c r="A64" s="73">
        <v>52</v>
      </c>
      <c r="B64" s="152" t="s">
        <v>429</v>
      </c>
      <c r="C64" s="91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8*12</f>
        <v>96</v>
      </c>
      <c r="X64" s="93">
        <f>4*12</f>
        <v>48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59">
        <f t="shared" si="0"/>
        <v>150</v>
      </c>
      <c r="AJ64" s="135">
        <v>1</v>
      </c>
      <c r="AK64" s="131" t="e">
        <f t="shared" si="1"/>
        <v>#DIV/0!</v>
      </c>
      <c r="AL64" s="35" t="s">
        <v>209</v>
      </c>
    </row>
    <row r="65" spans="1:38" x14ac:dyDescent="0.25">
      <c r="A65" s="73">
        <v>53</v>
      </c>
      <c r="B65" s="153" t="s">
        <v>429</v>
      </c>
      <c r="C65" s="91" t="s">
        <v>222</v>
      </c>
      <c r="D65" s="92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>
        <f>10*6</f>
        <v>60</v>
      </c>
      <c r="T65" s="93"/>
      <c r="U65" s="93">
        <f>3*6</f>
        <v>18</v>
      </c>
      <c r="V65" s="93"/>
      <c r="W65" s="93"/>
      <c r="X65" s="93">
        <f>5*12</f>
        <v>60</v>
      </c>
      <c r="Y65" s="93"/>
      <c r="Z65" s="93"/>
      <c r="AA65" s="93"/>
      <c r="AB65" s="93"/>
      <c r="AC65" s="223" t="s">
        <v>446</v>
      </c>
      <c r="AD65" s="224"/>
      <c r="AE65" s="224"/>
      <c r="AF65" s="224"/>
      <c r="AG65" s="229"/>
      <c r="AH65" s="95"/>
      <c r="AI65" s="59">
        <f t="shared" si="0"/>
        <v>138</v>
      </c>
      <c r="AJ65" s="135">
        <v>4</v>
      </c>
      <c r="AK65" s="131" t="e">
        <f t="shared" si="1"/>
        <v>#DIV/0!</v>
      </c>
      <c r="AL65" s="35" t="s">
        <v>209</v>
      </c>
    </row>
    <row r="66" spans="1:38" x14ac:dyDescent="0.25">
      <c r="A66" s="73">
        <v>54</v>
      </c>
      <c r="B66" s="153" t="s">
        <v>447</v>
      </c>
      <c r="C66" s="91" t="s">
        <v>218</v>
      </c>
      <c r="D66" s="92">
        <f>7*4</f>
        <v>28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4*6</f>
        <v>24</v>
      </c>
      <c r="S66" s="93"/>
      <c r="T66" s="93">
        <f>2*6</f>
        <v>12</v>
      </c>
      <c r="U66" s="93">
        <f>2*6</f>
        <v>12</v>
      </c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/>
      <c r="AG66" s="93">
        <f>14</f>
        <v>14</v>
      </c>
      <c r="AH66" s="95"/>
      <c r="AI66" s="59">
        <f t="shared" si="0"/>
        <v>150</v>
      </c>
      <c r="AJ66" s="135">
        <v>105</v>
      </c>
      <c r="AK66" s="131">
        <f t="shared" si="1"/>
        <v>3.75</v>
      </c>
      <c r="AL66" s="35" t="s">
        <v>209</v>
      </c>
    </row>
    <row r="67" spans="1:38" x14ac:dyDescent="0.25">
      <c r="A67" s="73">
        <v>55</v>
      </c>
      <c r="B67" s="152" t="s">
        <v>431</v>
      </c>
      <c r="C67" s="91" t="s">
        <v>224</v>
      </c>
      <c r="D67" s="92">
        <f>3*4</f>
        <v>12</v>
      </c>
      <c r="E67" s="93"/>
      <c r="F67" s="93"/>
      <c r="G67" s="93">
        <f>1*4</f>
        <v>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5*12</f>
        <v>60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/>
      <c r="AG67" s="93">
        <f>8</f>
        <v>8</v>
      </c>
      <c r="AH67" s="95"/>
      <c r="AI67" s="59">
        <f t="shared" si="0"/>
        <v>150</v>
      </c>
      <c r="AJ67" s="135"/>
      <c r="AK67" s="131">
        <f t="shared" si="1"/>
        <v>0</v>
      </c>
      <c r="AL67" s="35" t="s">
        <v>209</v>
      </c>
    </row>
    <row r="68" spans="1:38" x14ac:dyDescent="0.25">
      <c r="A68" s="73">
        <v>56</v>
      </c>
      <c r="B68" s="153" t="s">
        <v>448</v>
      </c>
      <c r="C68" s="91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9*6</f>
        <v>54</v>
      </c>
      <c r="V68" s="93"/>
      <c r="W68" s="93">
        <f>4*12</f>
        <v>48</v>
      </c>
      <c r="X68" s="93">
        <f>4*12</f>
        <v>48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59">
        <f t="shared" si="0"/>
        <v>150</v>
      </c>
      <c r="AJ68" s="136"/>
      <c r="AK68" s="131" t="e">
        <f t="shared" si="1"/>
        <v>#DIV/0!</v>
      </c>
      <c r="AL68" s="35" t="s">
        <v>209</v>
      </c>
    </row>
    <row r="69" spans="1:38" x14ac:dyDescent="0.25">
      <c r="A69" s="73">
        <v>57</v>
      </c>
      <c r="B69" s="152" t="s">
        <v>449</v>
      </c>
      <c r="C69" s="91" t="s">
        <v>229</v>
      </c>
      <c r="D69" s="92">
        <f>8*4</f>
        <v>32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11*6</f>
        <v>66</v>
      </c>
      <c r="S69" s="93"/>
      <c r="T69" s="93"/>
      <c r="U69" s="93">
        <f>4*6</f>
        <v>24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>
        <f>28</f>
        <v>28</v>
      </c>
      <c r="AH69" s="95"/>
      <c r="AI69" s="59">
        <f t="shared" si="0"/>
        <v>150</v>
      </c>
      <c r="AJ69" s="135">
        <v>81</v>
      </c>
      <c r="AK69" s="131">
        <f t="shared" si="1"/>
        <v>2.53125</v>
      </c>
      <c r="AL69" s="35" t="s">
        <v>209</v>
      </c>
    </row>
    <row r="70" spans="1:38" x14ac:dyDescent="0.25">
      <c r="A70" s="73">
        <v>58</v>
      </c>
      <c r="B70" s="153" t="s">
        <v>448</v>
      </c>
      <c r="C70" s="91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223" t="s">
        <v>388</v>
      </c>
      <c r="AB70" s="224"/>
      <c r="AC70" s="224"/>
      <c r="AD70" s="224"/>
      <c r="AE70" s="224"/>
      <c r="AF70" s="229"/>
      <c r="AG70" s="93"/>
      <c r="AH70" s="95"/>
      <c r="AI70" s="59">
        <f t="shared" si="0"/>
        <v>0</v>
      </c>
      <c r="AJ70" s="135"/>
      <c r="AK70" s="131" t="e">
        <f t="shared" si="1"/>
        <v>#DIV/0!</v>
      </c>
      <c r="AL70" s="35" t="s">
        <v>209</v>
      </c>
    </row>
    <row r="71" spans="1:38" x14ac:dyDescent="0.25">
      <c r="A71" s="73">
        <v>59</v>
      </c>
      <c r="B71" s="153" t="s">
        <v>450</v>
      </c>
      <c r="C71" s="91" t="s">
        <v>235</v>
      </c>
      <c r="D71" s="92">
        <f>6*4</f>
        <v>24</v>
      </c>
      <c r="E71" s="93"/>
      <c r="F71" s="93"/>
      <c r="G71" s="93"/>
      <c r="H71" s="93"/>
      <c r="I71" s="93"/>
      <c r="J71" s="93"/>
      <c r="K71" s="93"/>
      <c r="L71" s="93">
        <f>4*4</f>
        <v>16</v>
      </c>
      <c r="M71" s="93"/>
      <c r="N71" s="93"/>
      <c r="O71" s="93"/>
      <c r="P71" s="93"/>
      <c r="Q71" s="93"/>
      <c r="R71" s="93"/>
      <c r="S71" s="93">
        <f>6*6</f>
        <v>36</v>
      </c>
      <c r="T71" s="93"/>
      <c r="U71" s="93">
        <f>1*6</f>
        <v>6</v>
      </c>
      <c r="V71" s="93"/>
      <c r="W71" s="93"/>
      <c r="X71" s="93">
        <f>4*12</f>
        <v>48</v>
      </c>
      <c r="Y71" s="93"/>
      <c r="Z71" s="93"/>
      <c r="AA71" s="93"/>
      <c r="AB71" s="93"/>
      <c r="AC71" s="93"/>
      <c r="AD71" s="93"/>
      <c r="AE71" s="93"/>
      <c r="AF71" s="93"/>
      <c r="AG71" s="93">
        <f>20</f>
        <v>20</v>
      </c>
      <c r="AH71" s="95"/>
      <c r="AI71" s="59">
        <f t="shared" si="0"/>
        <v>150</v>
      </c>
      <c r="AJ71" s="135">
        <v>58</v>
      </c>
      <c r="AK71" s="131">
        <f t="shared" si="1"/>
        <v>2.4166666666666665</v>
      </c>
      <c r="AL71" s="35" t="s">
        <v>209</v>
      </c>
    </row>
    <row r="72" spans="1:38" x14ac:dyDescent="0.25">
      <c r="A72" s="73">
        <v>60</v>
      </c>
      <c r="B72" s="152" t="s">
        <v>427</v>
      </c>
      <c r="C72" s="91" t="s">
        <v>237</v>
      </c>
      <c r="D72" s="92">
        <f>2*4</f>
        <v>8</v>
      </c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9*6</f>
        <v>54</v>
      </c>
      <c r="V72" s="93"/>
      <c r="W72" s="93">
        <f>3*12</f>
        <v>36</v>
      </c>
      <c r="X72" s="93">
        <f>4*12</f>
        <v>48</v>
      </c>
      <c r="Y72" s="93"/>
      <c r="Z72" s="93"/>
      <c r="AA72" s="93"/>
      <c r="AB72" s="93"/>
      <c r="AC72" s="93"/>
      <c r="AD72" s="93"/>
      <c r="AE72" s="93"/>
      <c r="AF72" s="93"/>
      <c r="AG72" s="93">
        <f>4</f>
        <v>4</v>
      </c>
      <c r="AH72" s="95"/>
      <c r="AI72" s="59">
        <f t="shared" si="0"/>
        <v>150</v>
      </c>
      <c r="AJ72" s="135">
        <v>6</v>
      </c>
      <c r="AK72" s="131">
        <f t="shared" si="1"/>
        <v>0.75</v>
      </c>
      <c r="AL72" s="35" t="s">
        <v>209</v>
      </c>
    </row>
    <row r="73" spans="1:38" x14ac:dyDescent="0.25">
      <c r="A73" s="73">
        <v>61</v>
      </c>
      <c r="B73" s="153" t="s">
        <v>435</v>
      </c>
      <c r="C73" s="91" t="s">
        <v>238</v>
      </c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223" t="s">
        <v>293</v>
      </c>
      <c r="AC73" s="224"/>
      <c r="AD73" s="224"/>
      <c r="AE73" s="224"/>
      <c r="AF73" s="224"/>
      <c r="AG73" s="229"/>
      <c r="AH73" s="95"/>
      <c r="AI73" s="59">
        <f t="shared" si="0"/>
        <v>0</v>
      </c>
      <c r="AJ73" s="135"/>
      <c r="AK73" s="131" t="e">
        <f t="shared" si="1"/>
        <v>#DIV/0!</v>
      </c>
      <c r="AL73" s="35" t="s">
        <v>209</v>
      </c>
    </row>
    <row r="74" spans="1:38" x14ac:dyDescent="0.25">
      <c r="A74" s="73">
        <v>62</v>
      </c>
      <c r="B74" s="152" t="s">
        <v>451</v>
      </c>
      <c r="C74" s="91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1*6</f>
        <v>6</v>
      </c>
      <c r="T74" s="93"/>
      <c r="U74" s="93"/>
      <c r="V74" s="93"/>
      <c r="W74" s="93">
        <f>8*12</f>
        <v>96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59">
        <f t="shared" si="0"/>
        <v>150</v>
      </c>
      <c r="AJ74" s="135"/>
      <c r="AK74" s="131" t="e">
        <f t="shared" si="1"/>
        <v>#DIV/0!</v>
      </c>
      <c r="AL74" s="35" t="s">
        <v>209</v>
      </c>
    </row>
    <row r="75" spans="1:38" x14ac:dyDescent="0.25">
      <c r="A75" s="73">
        <v>63</v>
      </c>
      <c r="B75" s="153" t="s">
        <v>426</v>
      </c>
      <c r="C75" s="91" t="s">
        <v>240</v>
      </c>
      <c r="D75" s="92">
        <f>3*4</f>
        <v>12</v>
      </c>
      <c r="E75" s="93"/>
      <c r="F75" s="93"/>
      <c r="G75" s="93">
        <f>4*4</f>
        <v>16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>
        <f>2*2</f>
        <v>4</v>
      </c>
      <c r="S75" s="93">
        <f>2*4</f>
        <v>8</v>
      </c>
      <c r="T75" s="93"/>
      <c r="U75" s="93"/>
      <c r="V75" s="93"/>
      <c r="W75" s="93"/>
      <c r="X75" s="93">
        <f>8*12</f>
        <v>96</v>
      </c>
      <c r="Y75" s="93"/>
      <c r="Z75" s="93"/>
      <c r="AA75" s="93"/>
      <c r="AB75" s="93"/>
      <c r="AC75" s="93"/>
      <c r="AD75" s="93"/>
      <c r="AE75" s="93"/>
      <c r="AF75" s="93"/>
      <c r="AG75" s="93">
        <f>14</f>
        <v>14</v>
      </c>
      <c r="AH75" s="95"/>
      <c r="AI75" s="59">
        <f t="shared" si="0"/>
        <v>150</v>
      </c>
      <c r="AJ75" s="135">
        <v>37</v>
      </c>
      <c r="AK75" s="131">
        <f t="shared" si="1"/>
        <v>3.0833333333333335</v>
      </c>
      <c r="AL75" s="35" t="s">
        <v>209</v>
      </c>
    </row>
    <row r="76" spans="1:38" x14ac:dyDescent="0.25">
      <c r="A76" s="73">
        <v>64</v>
      </c>
      <c r="B76" s="153" t="s">
        <v>427</v>
      </c>
      <c r="C76" s="91" t="s">
        <v>241</v>
      </c>
      <c r="D76" s="92">
        <f>1*4</f>
        <v>4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9*6</f>
        <v>54</v>
      </c>
      <c r="V76" s="93"/>
      <c r="W76" s="93">
        <f>3*12</f>
        <v>36</v>
      </c>
      <c r="X76" s="93">
        <f>4*12</f>
        <v>48</v>
      </c>
      <c r="Y76" s="93"/>
      <c r="Z76" s="93"/>
      <c r="AA76" s="93"/>
      <c r="AB76" s="93"/>
      <c r="AC76" s="93"/>
      <c r="AD76" s="93"/>
      <c r="AE76" s="93"/>
      <c r="AF76" s="93">
        <f>1*6</f>
        <v>6</v>
      </c>
      <c r="AG76" s="93">
        <f>2</f>
        <v>2</v>
      </c>
      <c r="AH76" s="95"/>
      <c r="AI76" s="59">
        <f t="shared" si="0"/>
        <v>150</v>
      </c>
      <c r="AJ76" s="135">
        <v>5</v>
      </c>
      <c r="AK76" s="131">
        <f t="shared" si="1"/>
        <v>1.25</v>
      </c>
      <c r="AL76" s="35" t="s">
        <v>209</v>
      </c>
    </row>
    <row r="77" spans="1:38" x14ac:dyDescent="0.25">
      <c r="A77" s="73">
        <v>65</v>
      </c>
      <c r="B77" s="152" t="s">
        <v>431</v>
      </c>
      <c r="C77" s="91" t="s">
        <v>242</v>
      </c>
      <c r="D77" s="92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223" t="s">
        <v>293</v>
      </c>
      <c r="AB77" s="224"/>
      <c r="AC77" s="224"/>
      <c r="AD77" s="224"/>
      <c r="AE77" s="224"/>
      <c r="AF77" s="229"/>
      <c r="AG77" s="93"/>
      <c r="AH77" s="95"/>
      <c r="AI77" s="59">
        <f t="shared" ref="AI77:AI93" si="2">SUM(D77:AH77)</f>
        <v>0</v>
      </c>
      <c r="AJ77" s="135"/>
      <c r="AK77" s="131" t="e">
        <f t="shared" ref="AK77:AK140" si="3">+AJ77/D77</f>
        <v>#DIV/0!</v>
      </c>
      <c r="AL77" s="35" t="s">
        <v>209</v>
      </c>
    </row>
    <row r="78" spans="1:38" x14ac:dyDescent="0.25">
      <c r="A78" s="73">
        <v>66</v>
      </c>
      <c r="B78" s="153" t="s">
        <v>427</v>
      </c>
      <c r="C78" s="91" t="s">
        <v>243</v>
      </c>
      <c r="D78" s="92">
        <f>1*4</f>
        <v>4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7*6</f>
        <v>42</v>
      </c>
      <c r="V78" s="93"/>
      <c r="W78" s="93">
        <f>4*12</f>
        <v>48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>
        <f>1*6</f>
        <v>6</v>
      </c>
      <c r="AG78" s="93">
        <f>2</f>
        <v>2</v>
      </c>
      <c r="AH78" s="95"/>
      <c r="AI78" s="59">
        <f t="shared" si="2"/>
        <v>150</v>
      </c>
      <c r="AJ78" s="135">
        <v>7</v>
      </c>
      <c r="AK78" s="131">
        <f t="shared" si="3"/>
        <v>1.75</v>
      </c>
      <c r="AL78" s="35" t="s">
        <v>209</v>
      </c>
    </row>
    <row r="79" spans="1:38" x14ac:dyDescent="0.25">
      <c r="A79" s="73">
        <v>67</v>
      </c>
      <c r="B79" s="152" t="s">
        <v>322</v>
      </c>
      <c r="C79" s="91" t="s">
        <v>244</v>
      </c>
      <c r="D79" s="92">
        <f>25*4</f>
        <v>100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>
        <f>50</f>
        <v>50</v>
      </c>
      <c r="AH79" s="95"/>
      <c r="AI79" s="59">
        <f t="shared" si="2"/>
        <v>150</v>
      </c>
      <c r="AJ79" s="135">
        <v>295</v>
      </c>
      <c r="AK79" s="131">
        <f t="shared" si="3"/>
        <v>2.95</v>
      </c>
      <c r="AL79" s="35" t="s">
        <v>209</v>
      </c>
    </row>
    <row r="80" spans="1:38" x14ac:dyDescent="0.25">
      <c r="A80" s="73">
        <v>68</v>
      </c>
      <c r="B80" s="153" t="s">
        <v>451</v>
      </c>
      <c r="C80" s="91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1*6</f>
        <v>6</v>
      </c>
      <c r="T80" s="93"/>
      <c r="U80" s="93"/>
      <c r="V80" s="93"/>
      <c r="W80" s="93">
        <f>6*12</f>
        <v>72</v>
      </c>
      <c r="X80" s="93">
        <f>6*12</f>
        <v>72</v>
      </c>
      <c r="Y80" s="93"/>
      <c r="Z80" s="93"/>
      <c r="AA80" s="93"/>
      <c r="AB80" s="93"/>
      <c r="AC80" s="93"/>
      <c r="AD80" s="93"/>
      <c r="AE80" s="93"/>
      <c r="AF80" s="93"/>
      <c r="AG80" s="93"/>
      <c r="AH80" s="95"/>
      <c r="AI80" s="59">
        <f t="shared" si="2"/>
        <v>150</v>
      </c>
      <c r="AJ80" s="135">
        <v>2</v>
      </c>
      <c r="AK80" s="131" t="e">
        <f t="shared" si="3"/>
        <v>#DIV/0!</v>
      </c>
      <c r="AL80" s="35" t="s">
        <v>209</v>
      </c>
    </row>
    <row r="81" spans="1:38" x14ac:dyDescent="0.25">
      <c r="A81" s="73">
        <v>69</v>
      </c>
      <c r="B81" s="153" t="s">
        <v>452</v>
      </c>
      <c r="C81" s="91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9*6</f>
        <v>54</v>
      </c>
      <c r="T81" s="93"/>
      <c r="U81" s="93"/>
      <c r="V81" s="93"/>
      <c r="W81" s="93"/>
      <c r="X81" s="93">
        <f>8*12</f>
        <v>96</v>
      </c>
      <c r="Y81" s="93"/>
      <c r="Z81" s="93"/>
      <c r="AA81" s="93"/>
      <c r="AB81" s="93"/>
      <c r="AC81" s="93"/>
      <c r="AD81" s="93"/>
      <c r="AE81" s="93"/>
      <c r="AF81" s="93"/>
      <c r="AG81" s="93"/>
      <c r="AH81" s="95"/>
      <c r="AI81" s="59">
        <f t="shared" si="2"/>
        <v>150</v>
      </c>
      <c r="AJ81" s="135"/>
      <c r="AK81" s="131" t="e">
        <f t="shared" si="3"/>
        <v>#DIV/0!</v>
      </c>
      <c r="AL81" s="35" t="s">
        <v>209</v>
      </c>
    </row>
    <row r="82" spans="1:38" x14ac:dyDescent="0.25">
      <c r="A82" s="73">
        <v>70</v>
      </c>
      <c r="B82" s="152" t="s">
        <v>431</v>
      </c>
      <c r="C82" s="91" t="s">
        <v>260</v>
      </c>
      <c r="D82" s="92">
        <f>1*4</f>
        <v>4</v>
      </c>
      <c r="E82" s="93"/>
      <c r="F82" s="93"/>
      <c r="G82" s="93">
        <f>1*4</f>
        <v>4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2*6</f>
        <v>12</v>
      </c>
      <c r="T82" s="93"/>
      <c r="U82" s="93"/>
      <c r="V82" s="93"/>
      <c r="W82" s="93">
        <f>6*12</f>
        <v>72</v>
      </c>
      <c r="X82" s="93">
        <f>4*12</f>
        <v>48</v>
      </c>
      <c r="Y82" s="93"/>
      <c r="Z82" s="93"/>
      <c r="AA82" s="93"/>
      <c r="AB82" s="93"/>
      <c r="AC82" s="93"/>
      <c r="AD82" s="93"/>
      <c r="AE82" s="93"/>
      <c r="AF82" s="93">
        <f>1*6</f>
        <v>6</v>
      </c>
      <c r="AG82" s="93">
        <f>4</f>
        <v>4</v>
      </c>
      <c r="AH82" s="95"/>
      <c r="AI82" s="59">
        <f t="shared" si="2"/>
        <v>150</v>
      </c>
      <c r="AJ82" s="135">
        <v>45</v>
      </c>
      <c r="AK82" s="131">
        <f t="shared" si="3"/>
        <v>11.25</v>
      </c>
      <c r="AL82" s="35" t="s">
        <v>209</v>
      </c>
    </row>
    <row r="83" spans="1:38" x14ac:dyDescent="0.25">
      <c r="A83" s="73">
        <v>71</v>
      </c>
      <c r="B83" s="153" t="s">
        <v>452</v>
      </c>
      <c r="C83" s="91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13*6</f>
        <v>78</v>
      </c>
      <c r="T83" s="93"/>
      <c r="U83" s="93"/>
      <c r="V83" s="93"/>
      <c r="W83" s="93">
        <f>6*12</f>
        <v>72</v>
      </c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59">
        <f t="shared" si="2"/>
        <v>150</v>
      </c>
      <c r="AJ83" s="135"/>
      <c r="AK83" s="131" t="e">
        <f t="shared" si="3"/>
        <v>#DIV/0!</v>
      </c>
      <c r="AL83" s="35" t="s">
        <v>209</v>
      </c>
    </row>
    <row r="84" spans="1:38" x14ac:dyDescent="0.25">
      <c r="A84" s="73">
        <v>72</v>
      </c>
      <c r="B84" s="152" t="s">
        <v>431</v>
      </c>
      <c r="C84" s="91" t="s">
        <v>269</v>
      </c>
      <c r="D84" s="92">
        <f>1*4</f>
        <v>4</v>
      </c>
      <c r="E84" s="93"/>
      <c r="F84" s="93"/>
      <c r="G84" s="93">
        <f>3*4</f>
        <v>12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3*6</f>
        <v>18</v>
      </c>
      <c r="T84" s="93"/>
      <c r="U84" s="93"/>
      <c r="V84" s="93"/>
      <c r="W84" s="93">
        <f>5*12</f>
        <v>60</v>
      </c>
      <c r="X84" s="93">
        <f>4*12</f>
        <v>48</v>
      </c>
      <c r="Y84" s="93"/>
      <c r="Z84" s="93"/>
      <c r="AA84" s="93"/>
      <c r="AB84" s="93"/>
      <c r="AC84" s="93"/>
      <c r="AD84" s="93"/>
      <c r="AE84" s="93"/>
      <c r="AF84" s="93"/>
      <c r="AG84" s="93">
        <f>8</f>
        <v>8</v>
      </c>
      <c r="AH84" s="95"/>
      <c r="AI84" s="59">
        <f t="shared" si="2"/>
        <v>150</v>
      </c>
      <c r="AJ84" s="135">
        <v>19</v>
      </c>
      <c r="AK84" s="131">
        <f t="shared" si="3"/>
        <v>4.75</v>
      </c>
      <c r="AL84" s="35" t="s">
        <v>209</v>
      </c>
    </row>
    <row r="85" spans="1:38" x14ac:dyDescent="0.25">
      <c r="A85" s="73">
        <v>73</v>
      </c>
      <c r="B85" s="153" t="s">
        <v>285</v>
      </c>
      <c r="C85" s="91" t="s">
        <v>270</v>
      </c>
      <c r="D85" s="92">
        <f>9*4</f>
        <v>36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>
        <f>16*6</f>
        <v>96</v>
      </c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>
        <f>18</f>
        <v>18</v>
      </c>
      <c r="AH85" s="95"/>
      <c r="AI85" s="59">
        <f t="shared" si="2"/>
        <v>150</v>
      </c>
      <c r="AJ85" s="135">
        <v>102</v>
      </c>
      <c r="AK85" s="131">
        <f t="shared" si="3"/>
        <v>2.8333333333333335</v>
      </c>
      <c r="AL85" s="35" t="s">
        <v>209</v>
      </c>
    </row>
    <row r="86" spans="1:38" x14ac:dyDescent="0.25">
      <c r="A86" s="73">
        <v>74</v>
      </c>
      <c r="B86" s="153" t="s">
        <v>285</v>
      </c>
      <c r="C86" s="91" t="s">
        <v>271</v>
      </c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1*6</f>
        <v>6</v>
      </c>
      <c r="T86" s="93"/>
      <c r="U86" s="93"/>
      <c r="V86" s="93"/>
      <c r="W86" s="93">
        <f>5*12</f>
        <v>60</v>
      </c>
      <c r="X86" s="93">
        <f>7*12</f>
        <v>84</v>
      </c>
      <c r="Y86" s="93"/>
      <c r="Z86" s="93"/>
      <c r="AA86" s="93"/>
      <c r="AB86" s="93"/>
      <c r="AC86" s="93"/>
      <c r="AD86" s="93"/>
      <c r="AE86" s="93"/>
      <c r="AF86" s="93"/>
      <c r="AG86" s="93"/>
      <c r="AH86" s="95"/>
      <c r="AI86" s="59">
        <f t="shared" si="2"/>
        <v>150</v>
      </c>
      <c r="AJ86" s="135"/>
      <c r="AK86" s="131" t="e">
        <f t="shared" si="3"/>
        <v>#DIV/0!</v>
      </c>
      <c r="AL86" s="35" t="s">
        <v>209</v>
      </c>
    </row>
    <row r="87" spans="1:38" x14ac:dyDescent="0.25">
      <c r="A87" s="73">
        <v>75</v>
      </c>
      <c r="B87" s="152" t="s">
        <v>426</v>
      </c>
      <c r="C87" s="91" t="s">
        <v>236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5*6</f>
        <v>30</v>
      </c>
      <c r="T87" s="93"/>
      <c r="U87" s="93"/>
      <c r="V87" s="93"/>
      <c r="W87" s="93">
        <f>6*12</f>
        <v>72</v>
      </c>
      <c r="X87" s="93">
        <f>4*12</f>
        <v>48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59">
        <f t="shared" si="2"/>
        <v>150</v>
      </c>
      <c r="AJ87" s="135">
        <v>1</v>
      </c>
      <c r="AK87" s="131" t="e">
        <f t="shared" si="3"/>
        <v>#DIV/0!</v>
      </c>
      <c r="AL87" s="35" t="s">
        <v>209</v>
      </c>
    </row>
    <row r="88" spans="1:38" x14ac:dyDescent="0.25">
      <c r="A88" s="73">
        <v>76</v>
      </c>
      <c r="B88" s="153" t="s">
        <v>429</v>
      </c>
      <c r="C88" s="91" t="s">
        <v>274</v>
      </c>
      <c r="D88" s="92">
        <f>1*4</f>
        <v>4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9*6</f>
        <v>54</v>
      </c>
      <c r="T88" s="93"/>
      <c r="U88" s="93">
        <f>3*6</f>
        <v>18</v>
      </c>
      <c r="V88" s="93"/>
      <c r="W88" s="93"/>
      <c r="X88" s="93">
        <f>5*12</f>
        <v>60</v>
      </c>
      <c r="Y88" s="93"/>
      <c r="Z88" s="93"/>
      <c r="AA88" s="93"/>
      <c r="AB88" s="93"/>
      <c r="AC88" s="93"/>
      <c r="AD88" s="93"/>
      <c r="AE88" s="93"/>
      <c r="AF88" s="93"/>
      <c r="AG88" s="93">
        <f>14</f>
        <v>14</v>
      </c>
      <c r="AH88" s="95"/>
      <c r="AI88" s="59">
        <f t="shared" si="2"/>
        <v>150</v>
      </c>
      <c r="AJ88" s="135">
        <v>17</v>
      </c>
      <c r="AK88" s="131">
        <f t="shared" si="3"/>
        <v>4.25</v>
      </c>
      <c r="AL88" s="35" t="s">
        <v>209</v>
      </c>
    </row>
    <row r="89" spans="1:38" x14ac:dyDescent="0.25">
      <c r="A89" s="73">
        <v>77</v>
      </c>
      <c r="B89" s="152" t="s">
        <v>429</v>
      </c>
      <c r="C89" s="91" t="s">
        <v>275</v>
      </c>
      <c r="D89" s="92">
        <f>2*4</f>
        <v>8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12*6</f>
        <v>72</v>
      </c>
      <c r="T89" s="93"/>
      <c r="U89" s="93">
        <f>5*6</f>
        <v>30</v>
      </c>
      <c r="V89" s="93"/>
      <c r="W89" s="93"/>
      <c r="X89" s="93">
        <f>3*12</f>
        <v>36</v>
      </c>
      <c r="Y89" s="93"/>
      <c r="Z89" s="93"/>
      <c r="AA89" s="93"/>
      <c r="AB89" s="93"/>
      <c r="AC89" s="93"/>
      <c r="AD89" s="93"/>
      <c r="AE89" s="93"/>
      <c r="AF89" s="93"/>
      <c r="AG89" s="93">
        <f>4</f>
        <v>4</v>
      </c>
      <c r="AH89" s="95"/>
      <c r="AI89" s="59">
        <f t="shared" si="2"/>
        <v>150</v>
      </c>
      <c r="AJ89" s="135">
        <v>32</v>
      </c>
      <c r="AK89" s="131">
        <f t="shared" si="3"/>
        <v>4</v>
      </c>
      <c r="AL89" s="35" t="s">
        <v>209</v>
      </c>
    </row>
    <row r="90" spans="1:38" x14ac:dyDescent="0.25">
      <c r="A90" s="73">
        <v>78</v>
      </c>
      <c r="B90" s="153" t="s">
        <v>285</v>
      </c>
      <c r="C90" s="91" t="s">
        <v>276</v>
      </c>
      <c r="D90" s="92">
        <f>5*4</f>
        <v>20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20*6</f>
        <v>120</v>
      </c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>
        <f>10</f>
        <v>10</v>
      </c>
      <c r="AH90" s="95"/>
      <c r="AI90" s="59">
        <f t="shared" si="2"/>
        <v>150</v>
      </c>
      <c r="AJ90" s="135">
        <v>94</v>
      </c>
      <c r="AK90" s="131">
        <f t="shared" si="3"/>
        <v>4.7</v>
      </c>
      <c r="AL90" s="35" t="s">
        <v>209</v>
      </c>
    </row>
    <row r="91" spans="1:38" x14ac:dyDescent="0.25">
      <c r="A91" s="73">
        <v>79</v>
      </c>
      <c r="B91" s="153" t="s">
        <v>433</v>
      </c>
      <c r="C91" s="91" t="s">
        <v>277</v>
      </c>
      <c r="D91" s="92"/>
      <c r="E91" s="93"/>
      <c r="F91" s="93"/>
      <c r="G91" s="93"/>
      <c r="H91" s="93"/>
      <c r="I91" s="93"/>
      <c r="J91" s="93"/>
      <c r="K91" s="93"/>
      <c r="L91" s="93">
        <f>1*4</f>
        <v>4</v>
      </c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223" t="s">
        <v>321</v>
      </c>
      <c r="AB91" s="224"/>
      <c r="AC91" s="224"/>
      <c r="AD91" s="224"/>
      <c r="AE91" s="224"/>
      <c r="AF91" s="229"/>
      <c r="AG91" s="93">
        <f>2</f>
        <v>2</v>
      </c>
      <c r="AH91" s="95"/>
      <c r="AI91" s="59">
        <f t="shared" si="2"/>
        <v>6</v>
      </c>
      <c r="AJ91" s="135">
        <v>5</v>
      </c>
      <c r="AK91" s="131" t="e">
        <f t="shared" si="3"/>
        <v>#DIV/0!</v>
      </c>
      <c r="AL91" s="35" t="s">
        <v>209</v>
      </c>
    </row>
    <row r="92" spans="1:38" x14ac:dyDescent="0.25">
      <c r="A92" s="73">
        <v>80</v>
      </c>
      <c r="B92" s="152" t="s">
        <v>436</v>
      </c>
      <c r="C92" s="91" t="s">
        <v>278</v>
      </c>
      <c r="D92" s="92"/>
      <c r="E92" s="93"/>
      <c r="F92" s="93"/>
      <c r="G92" s="93"/>
      <c r="H92" s="93"/>
      <c r="I92" s="93"/>
      <c r="J92" s="93"/>
      <c r="K92" s="93"/>
      <c r="L92" s="93">
        <f>1*4</f>
        <v>4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223" t="s">
        <v>321</v>
      </c>
      <c r="AC92" s="224"/>
      <c r="AD92" s="224"/>
      <c r="AE92" s="224"/>
      <c r="AF92" s="229"/>
      <c r="AG92" s="93">
        <f>2</f>
        <v>2</v>
      </c>
      <c r="AH92" s="95"/>
      <c r="AI92" s="59">
        <f t="shared" si="2"/>
        <v>6</v>
      </c>
      <c r="AJ92" s="135">
        <v>4</v>
      </c>
      <c r="AK92" s="131" t="e">
        <f t="shared" si="3"/>
        <v>#DIV/0!</v>
      </c>
      <c r="AL92" s="35" t="s">
        <v>209</v>
      </c>
    </row>
    <row r="93" spans="1:38" x14ac:dyDescent="0.25">
      <c r="A93" s="73">
        <v>81</v>
      </c>
      <c r="B93" s="153" t="s">
        <v>448</v>
      </c>
      <c r="C93" s="91" t="s">
        <v>280</v>
      </c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>
        <f>1*6</f>
        <v>6</v>
      </c>
      <c r="V93" s="93"/>
      <c r="W93" s="93"/>
      <c r="X93" s="93"/>
      <c r="Y93" s="93"/>
      <c r="Z93" s="93"/>
      <c r="AA93" s="223" t="s">
        <v>321</v>
      </c>
      <c r="AB93" s="224"/>
      <c r="AC93" s="224"/>
      <c r="AD93" s="224"/>
      <c r="AE93" s="224"/>
      <c r="AF93" s="229"/>
      <c r="AG93" s="93"/>
      <c r="AH93" s="95"/>
      <c r="AI93" s="59">
        <f t="shared" si="2"/>
        <v>6</v>
      </c>
      <c r="AJ93" s="135"/>
      <c r="AK93" s="131" t="e">
        <f t="shared" si="3"/>
        <v>#DIV/0!</v>
      </c>
      <c r="AL93" s="35" t="s">
        <v>209</v>
      </c>
    </row>
    <row r="94" spans="1:38" x14ac:dyDescent="0.25">
      <c r="A94" s="73">
        <v>82</v>
      </c>
      <c r="B94" s="152" t="s">
        <v>426</v>
      </c>
      <c r="C94" s="91" t="s">
        <v>395</v>
      </c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>
        <f>9*6</f>
        <v>54</v>
      </c>
      <c r="V94" s="93"/>
      <c r="W94" s="93">
        <f>4*12</f>
        <v>48</v>
      </c>
      <c r="X94" s="93">
        <f>4*12</f>
        <v>48</v>
      </c>
      <c r="Y94" s="93"/>
      <c r="Z94" s="93"/>
      <c r="AA94" s="93"/>
      <c r="AB94" s="93"/>
      <c r="AC94" s="93"/>
      <c r="AD94" s="93"/>
      <c r="AE94" s="93"/>
      <c r="AF94" s="93"/>
      <c r="AG94" s="93"/>
      <c r="AH94" s="95"/>
      <c r="AI94" s="59">
        <f>SUM(D94:AH94)</f>
        <v>150</v>
      </c>
      <c r="AJ94" s="135"/>
      <c r="AK94" s="131" t="e">
        <f t="shared" si="3"/>
        <v>#DIV/0!</v>
      </c>
      <c r="AL94" s="35" t="s">
        <v>209</v>
      </c>
    </row>
    <row r="95" spans="1:38" x14ac:dyDescent="0.25">
      <c r="A95" s="73">
        <v>83</v>
      </c>
      <c r="B95" s="153" t="s">
        <v>453</v>
      </c>
      <c r="C95" s="91" t="s">
        <v>327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>
        <f>5*6</f>
        <v>30</v>
      </c>
      <c r="S95" s="93"/>
      <c r="T95" s="93"/>
      <c r="U95" s="93">
        <f>10*6</f>
        <v>60</v>
      </c>
      <c r="V95" s="93"/>
      <c r="W95" s="93">
        <f>4*12</f>
        <v>48</v>
      </c>
      <c r="X95" s="93"/>
      <c r="Y95" s="93"/>
      <c r="Z95" s="93"/>
      <c r="AA95" s="93"/>
      <c r="AB95" s="93"/>
      <c r="AC95" s="93"/>
      <c r="AD95" s="93"/>
      <c r="AE95" s="93"/>
      <c r="AF95" s="93"/>
      <c r="AG95" s="93">
        <f>12</f>
        <v>12</v>
      </c>
      <c r="AH95" s="95"/>
      <c r="AI95" s="59">
        <f t="shared" ref="AI95:AI158" si="4">SUM(D95:AH95)</f>
        <v>150</v>
      </c>
      <c r="AJ95" s="135"/>
      <c r="AK95" s="131" t="e">
        <f t="shared" si="3"/>
        <v>#DIV/0!</v>
      </c>
      <c r="AL95" s="35" t="s">
        <v>209</v>
      </c>
    </row>
    <row r="96" spans="1:38" x14ac:dyDescent="0.25">
      <c r="A96" s="73">
        <v>84</v>
      </c>
      <c r="B96" s="153" t="s">
        <v>431</v>
      </c>
      <c r="C96" s="91" t="s">
        <v>328</v>
      </c>
      <c r="D96" s="92"/>
      <c r="E96" s="93"/>
      <c r="F96" s="93"/>
      <c r="G96" s="93">
        <f>2*4</f>
        <v>8</v>
      </c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>
        <f>3*6</f>
        <v>18</v>
      </c>
      <c r="T96" s="93"/>
      <c r="U96" s="93"/>
      <c r="V96" s="93"/>
      <c r="W96" s="93">
        <f>5*12</f>
        <v>60</v>
      </c>
      <c r="X96" s="93">
        <f>5*12</f>
        <v>60</v>
      </c>
      <c r="Y96" s="93"/>
      <c r="Z96" s="93"/>
      <c r="AA96" s="93"/>
      <c r="AB96" s="93"/>
      <c r="AC96" s="93"/>
      <c r="AD96" s="93"/>
      <c r="AE96" s="93"/>
      <c r="AF96" s="93"/>
      <c r="AG96" s="93">
        <f>4</f>
        <v>4</v>
      </c>
      <c r="AH96" s="95"/>
      <c r="AI96" s="59">
        <f t="shared" si="4"/>
        <v>150</v>
      </c>
      <c r="AJ96" s="135">
        <v>28</v>
      </c>
      <c r="AK96" s="131" t="e">
        <f t="shared" si="3"/>
        <v>#DIV/0!</v>
      </c>
      <c r="AL96" s="35" t="s">
        <v>209</v>
      </c>
    </row>
    <row r="97" spans="1:38" x14ac:dyDescent="0.25">
      <c r="A97" s="73">
        <v>85</v>
      </c>
      <c r="B97" s="152" t="s">
        <v>431</v>
      </c>
      <c r="C97" s="91" t="s">
        <v>329</v>
      </c>
      <c r="D97" s="92">
        <f>2*4</f>
        <v>8</v>
      </c>
      <c r="E97" s="93"/>
      <c r="F97" s="93"/>
      <c r="G97" s="93">
        <f>3*4</f>
        <v>12</v>
      </c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>
        <f>2*6</f>
        <v>12</v>
      </c>
      <c r="T97" s="93"/>
      <c r="U97" s="93"/>
      <c r="V97" s="93"/>
      <c r="W97" s="93">
        <f>4*12</f>
        <v>48</v>
      </c>
      <c r="X97" s="93">
        <f>5*12</f>
        <v>60</v>
      </c>
      <c r="Y97" s="93"/>
      <c r="Z97" s="93"/>
      <c r="AA97" s="93"/>
      <c r="AB97" s="93"/>
      <c r="AC97" s="93"/>
      <c r="AD97" s="93"/>
      <c r="AE97" s="93"/>
      <c r="AF97" s="93"/>
      <c r="AG97" s="93">
        <f>10</f>
        <v>10</v>
      </c>
      <c r="AH97" s="95"/>
      <c r="AI97" s="59">
        <f t="shared" si="4"/>
        <v>150</v>
      </c>
      <c r="AJ97" s="135"/>
      <c r="AK97" s="131">
        <f t="shared" si="3"/>
        <v>0</v>
      </c>
      <c r="AL97" s="35" t="s">
        <v>209</v>
      </c>
    </row>
    <row r="98" spans="1:38" x14ac:dyDescent="0.25">
      <c r="A98" s="73">
        <v>86</v>
      </c>
      <c r="B98" s="153" t="s">
        <v>431</v>
      </c>
      <c r="C98" s="91" t="s">
        <v>330</v>
      </c>
      <c r="D98" s="92"/>
      <c r="E98" s="93"/>
      <c r="F98" s="93"/>
      <c r="G98" s="93">
        <f>2*4</f>
        <v>8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>
        <f>3*6</f>
        <v>18</v>
      </c>
      <c r="T98" s="93"/>
      <c r="U98" s="93"/>
      <c r="V98" s="93"/>
      <c r="W98" s="93">
        <f>5*12</f>
        <v>60</v>
      </c>
      <c r="X98" s="93">
        <f>5*12</f>
        <v>60</v>
      </c>
      <c r="Y98" s="93"/>
      <c r="Z98" s="93"/>
      <c r="AA98" s="93"/>
      <c r="AB98" s="93"/>
      <c r="AC98" s="93"/>
      <c r="AD98" s="93"/>
      <c r="AE98" s="93"/>
      <c r="AF98" s="93"/>
      <c r="AG98" s="93">
        <f>4</f>
        <v>4</v>
      </c>
      <c r="AH98" s="95"/>
      <c r="AI98" s="59">
        <f t="shared" si="4"/>
        <v>150</v>
      </c>
      <c r="AJ98" s="135"/>
      <c r="AK98" s="131" t="e">
        <f t="shared" si="3"/>
        <v>#DIV/0!</v>
      </c>
      <c r="AL98" s="35" t="s">
        <v>209</v>
      </c>
    </row>
    <row r="99" spans="1:38" x14ac:dyDescent="0.25">
      <c r="A99" s="73">
        <v>87</v>
      </c>
      <c r="B99" s="152" t="s">
        <v>427</v>
      </c>
      <c r="C99" s="91" t="s">
        <v>331</v>
      </c>
      <c r="D99" s="92">
        <f>2*4</f>
        <v>8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>
        <f>7*6</f>
        <v>42</v>
      </c>
      <c r="V99" s="93"/>
      <c r="W99" s="93">
        <f t="shared" ref="W99:X100" si="5">4*12</f>
        <v>48</v>
      </c>
      <c r="X99" s="93">
        <f t="shared" si="5"/>
        <v>48</v>
      </c>
      <c r="Y99" s="93"/>
      <c r="Z99" s="93"/>
      <c r="AA99" s="93"/>
      <c r="AB99" s="93"/>
      <c r="AC99" s="93"/>
      <c r="AD99" s="93"/>
      <c r="AE99" s="93"/>
      <c r="AF99" s="93"/>
      <c r="AG99" s="93">
        <f>4</f>
        <v>4</v>
      </c>
      <c r="AH99" s="95"/>
      <c r="AI99" s="59">
        <f t="shared" si="4"/>
        <v>150</v>
      </c>
      <c r="AJ99" s="135">
        <v>15</v>
      </c>
      <c r="AK99" s="131">
        <f t="shared" si="3"/>
        <v>1.875</v>
      </c>
      <c r="AL99" s="35" t="s">
        <v>209</v>
      </c>
    </row>
    <row r="100" spans="1:38" x14ac:dyDescent="0.25">
      <c r="A100" s="73">
        <v>88</v>
      </c>
      <c r="B100" s="153" t="s">
        <v>427</v>
      </c>
      <c r="C100" s="91" t="s">
        <v>332</v>
      </c>
      <c r="D100" s="92">
        <f>1*4</f>
        <v>4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>
        <f>8*6</f>
        <v>48</v>
      </c>
      <c r="V100" s="93"/>
      <c r="W100" s="93">
        <f t="shared" si="5"/>
        <v>48</v>
      </c>
      <c r="X100" s="93">
        <f t="shared" si="5"/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2</f>
        <v>2</v>
      </c>
      <c r="AH100" s="95"/>
      <c r="AI100" s="59">
        <f t="shared" si="4"/>
        <v>150</v>
      </c>
      <c r="AJ100" s="135">
        <v>5</v>
      </c>
      <c r="AK100" s="131">
        <f t="shared" si="3"/>
        <v>1.25</v>
      </c>
      <c r="AL100" s="35" t="s">
        <v>209</v>
      </c>
    </row>
    <row r="101" spans="1:38" x14ac:dyDescent="0.25">
      <c r="A101" s="73">
        <v>89</v>
      </c>
      <c r="B101" s="153" t="s">
        <v>427</v>
      </c>
      <c r="C101" s="91" t="s">
        <v>333</v>
      </c>
      <c r="D101" s="92">
        <f>2*4</f>
        <v>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>
        <f>7*6</f>
        <v>42</v>
      </c>
      <c r="V101" s="93"/>
      <c r="W101" s="93">
        <f>2*12</f>
        <v>24</v>
      </c>
      <c r="X101" s="93">
        <f>6*12</f>
        <v>72</v>
      </c>
      <c r="Y101" s="93"/>
      <c r="Z101" s="93"/>
      <c r="AA101" s="93"/>
      <c r="AB101" s="93"/>
      <c r="AC101" s="93"/>
      <c r="AD101" s="93"/>
      <c r="AE101" s="93"/>
      <c r="AF101" s="93"/>
      <c r="AG101" s="93">
        <f>4</f>
        <v>4</v>
      </c>
      <c r="AH101" s="95"/>
      <c r="AI101" s="59">
        <f t="shared" si="4"/>
        <v>150</v>
      </c>
      <c r="AJ101" s="135">
        <v>5</v>
      </c>
      <c r="AK101" s="131">
        <f t="shared" si="3"/>
        <v>0.625</v>
      </c>
      <c r="AL101" s="35" t="s">
        <v>209</v>
      </c>
    </row>
    <row r="102" spans="1:38" x14ac:dyDescent="0.25">
      <c r="A102" s="73">
        <v>90</v>
      </c>
      <c r="B102" s="152" t="s">
        <v>426</v>
      </c>
      <c r="C102" s="91" t="s">
        <v>334</v>
      </c>
      <c r="D102" s="92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>
        <f>9*6</f>
        <v>54</v>
      </c>
      <c r="V102" s="93"/>
      <c r="W102" s="93">
        <f>4*12</f>
        <v>48</v>
      </c>
      <c r="X102" s="93">
        <f>4*12</f>
        <v>48</v>
      </c>
      <c r="Y102" s="93"/>
      <c r="Z102" s="93"/>
      <c r="AA102" s="93"/>
      <c r="AB102" s="93"/>
      <c r="AC102" s="93"/>
      <c r="AD102" s="93"/>
      <c r="AE102" s="93"/>
      <c r="AF102" s="93"/>
      <c r="AG102" s="93"/>
      <c r="AH102" s="95"/>
      <c r="AI102" s="59">
        <f t="shared" si="4"/>
        <v>150</v>
      </c>
      <c r="AJ102" s="135"/>
      <c r="AK102" s="131" t="e">
        <f t="shared" si="3"/>
        <v>#DIV/0!</v>
      </c>
      <c r="AL102" s="35" t="s">
        <v>209</v>
      </c>
    </row>
    <row r="103" spans="1:38" x14ac:dyDescent="0.25">
      <c r="A103" s="73">
        <v>91</v>
      </c>
      <c r="B103" s="153" t="s">
        <v>454</v>
      </c>
      <c r="C103" s="91" t="s">
        <v>335</v>
      </c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>
        <f>3*6</f>
        <v>18</v>
      </c>
      <c r="T103" s="93"/>
      <c r="U103" s="93"/>
      <c r="V103" s="93"/>
      <c r="W103" s="93">
        <f>1*12</f>
        <v>12</v>
      </c>
      <c r="X103" s="93">
        <f>10*12</f>
        <v>120</v>
      </c>
      <c r="Y103" s="93"/>
      <c r="Z103" s="93"/>
      <c r="AA103" s="93"/>
      <c r="AB103" s="93"/>
      <c r="AC103" s="93"/>
      <c r="AD103" s="93"/>
      <c r="AE103" s="93"/>
      <c r="AF103" s="93"/>
      <c r="AG103" s="93"/>
      <c r="AH103" s="95"/>
      <c r="AI103" s="59">
        <f t="shared" si="4"/>
        <v>150</v>
      </c>
      <c r="AJ103" s="135"/>
      <c r="AK103" s="131" t="e">
        <f t="shared" si="3"/>
        <v>#DIV/0!</v>
      </c>
      <c r="AL103" s="35" t="s">
        <v>209</v>
      </c>
    </row>
    <row r="104" spans="1:38" x14ac:dyDescent="0.25">
      <c r="A104" s="73">
        <v>92</v>
      </c>
      <c r="B104" s="153" t="s">
        <v>454</v>
      </c>
      <c r="C104" s="91" t="s">
        <v>336</v>
      </c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>
        <f>3*6</f>
        <v>18</v>
      </c>
      <c r="T104" s="93"/>
      <c r="U104" s="93"/>
      <c r="V104" s="93"/>
      <c r="W104" s="93">
        <f>7*12</f>
        <v>84</v>
      </c>
      <c r="X104" s="93">
        <f>4*12</f>
        <v>48</v>
      </c>
      <c r="Y104" s="93"/>
      <c r="Z104" s="93"/>
      <c r="AA104" s="93"/>
      <c r="AB104" s="93"/>
      <c r="AC104" s="93"/>
      <c r="AD104" s="93"/>
      <c r="AE104" s="93"/>
      <c r="AF104" s="93"/>
      <c r="AG104" s="93"/>
      <c r="AH104" s="95"/>
      <c r="AI104" s="59">
        <f t="shared" si="4"/>
        <v>150</v>
      </c>
      <c r="AJ104" s="135"/>
      <c r="AK104" s="131" t="e">
        <f t="shared" si="3"/>
        <v>#DIV/0!</v>
      </c>
      <c r="AL104" s="35" t="s">
        <v>209</v>
      </c>
    </row>
    <row r="105" spans="1:38" x14ac:dyDescent="0.25">
      <c r="A105" s="73">
        <v>93</v>
      </c>
      <c r="B105" s="153" t="s">
        <v>429</v>
      </c>
      <c r="C105" s="91" t="s">
        <v>337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>
        <f>7*6</f>
        <v>42</v>
      </c>
      <c r="T105" s="93"/>
      <c r="U105" s="93">
        <f>6*6</f>
        <v>36</v>
      </c>
      <c r="V105" s="93"/>
      <c r="W105" s="93"/>
      <c r="X105" s="93">
        <f>6*12</f>
        <v>72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59">
        <f t="shared" si="4"/>
        <v>150</v>
      </c>
      <c r="AJ105" s="135">
        <v>3</v>
      </c>
      <c r="AK105" s="131" t="e">
        <f t="shared" si="3"/>
        <v>#DIV/0!</v>
      </c>
      <c r="AL105" s="35" t="s">
        <v>209</v>
      </c>
    </row>
    <row r="106" spans="1:38" x14ac:dyDescent="0.25">
      <c r="A106" s="73">
        <v>94</v>
      </c>
      <c r="B106" s="153" t="s">
        <v>429</v>
      </c>
      <c r="C106" s="91" t="s">
        <v>338</v>
      </c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>
        <f>9*6</f>
        <v>54</v>
      </c>
      <c r="T106" s="93"/>
      <c r="U106" s="93">
        <f>8*6</f>
        <v>48</v>
      </c>
      <c r="V106" s="93"/>
      <c r="W106" s="93"/>
      <c r="X106" s="93">
        <f>4*12</f>
        <v>48</v>
      </c>
      <c r="Y106" s="93"/>
      <c r="Z106" s="93"/>
      <c r="AA106" s="93"/>
      <c r="AB106" s="93"/>
      <c r="AC106" s="93"/>
      <c r="AD106" s="93"/>
      <c r="AE106" s="93"/>
      <c r="AF106" s="93"/>
      <c r="AG106" s="93"/>
      <c r="AH106" s="95"/>
      <c r="AI106" s="59">
        <f t="shared" si="4"/>
        <v>150</v>
      </c>
      <c r="AJ106" s="135">
        <v>4</v>
      </c>
      <c r="AK106" s="131" t="e">
        <f t="shared" si="3"/>
        <v>#DIV/0!</v>
      </c>
      <c r="AL106" s="35" t="s">
        <v>209</v>
      </c>
    </row>
    <row r="107" spans="1:38" x14ac:dyDescent="0.25">
      <c r="A107" s="73">
        <v>95</v>
      </c>
      <c r="B107" s="152" t="s">
        <v>429</v>
      </c>
      <c r="C107" s="91" t="s">
        <v>339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>
        <f>9*6</f>
        <v>54</v>
      </c>
      <c r="V107" s="93"/>
      <c r="W107" s="93">
        <f>2*12</f>
        <v>24</v>
      </c>
      <c r="X107" s="93">
        <f>6*12</f>
        <v>72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59">
        <f t="shared" si="4"/>
        <v>150</v>
      </c>
      <c r="AJ107" s="135">
        <v>15</v>
      </c>
      <c r="AK107" s="131" t="e">
        <f t="shared" si="3"/>
        <v>#DIV/0!</v>
      </c>
      <c r="AL107" s="35" t="s">
        <v>209</v>
      </c>
    </row>
    <row r="108" spans="1:38" x14ac:dyDescent="0.25">
      <c r="A108" s="73">
        <v>96</v>
      </c>
      <c r="B108" s="153" t="s">
        <v>448</v>
      </c>
      <c r="C108" s="91" t="s">
        <v>396</v>
      </c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9*6</f>
        <v>54</v>
      </c>
      <c r="T108" s="93"/>
      <c r="U108" s="93"/>
      <c r="V108" s="93"/>
      <c r="W108" s="93">
        <f>3*12</f>
        <v>36</v>
      </c>
      <c r="X108" s="93">
        <f>5*12</f>
        <v>60</v>
      </c>
      <c r="Y108" s="93"/>
      <c r="Z108" s="93"/>
      <c r="AA108" s="93"/>
      <c r="AB108" s="93"/>
      <c r="AC108" s="93"/>
      <c r="AD108" s="93"/>
      <c r="AE108" s="93"/>
      <c r="AF108" s="93"/>
      <c r="AG108" s="93"/>
      <c r="AH108" s="95"/>
      <c r="AI108" s="59">
        <f t="shared" si="4"/>
        <v>150</v>
      </c>
      <c r="AJ108" s="135"/>
      <c r="AK108" s="131" t="e">
        <f t="shared" si="3"/>
        <v>#DIV/0!</v>
      </c>
      <c r="AL108" s="35" t="s">
        <v>209</v>
      </c>
    </row>
    <row r="109" spans="1:38" x14ac:dyDescent="0.25">
      <c r="A109" s="73">
        <v>97</v>
      </c>
      <c r="B109" s="152" t="s">
        <v>424</v>
      </c>
      <c r="C109" s="91" t="s">
        <v>397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1*6</f>
        <v>6</v>
      </c>
      <c r="T109" s="93"/>
      <c r="U109" s="93"/>
      <c r="V109" s="93"/>
      <c r="W109" s="93">
        <f>6*12</f>
        <v>72</v>
      </c>
      <c r="X109" s="93">
        <f>6*12</f>
        <v>72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59">
        <f t="shared" si="4"/>
        <v>150</v>
      </c>
      <c r="AJ109" s="135"/>
      <c r="AK109" s="131" t="e">
        <f t="shared" si="3"/>
        <v>#DIV/0!</v>
      </c>
      <c r="AL109" s="35" t="s">
        <v>209</v>
      </c>
    </row>
    <row r="110" spans="1:38" x14ac:dyDescent="0.25">
      <c r="A110" s="73">
        <v>98</v>
      </c>
      <c r="B110" s="153" t="s">
        <v>434</v>
      </c>
      <c r="C110" s="91" t="s">
        <v>398</v>
      </c>
      <c r="D110" s="92">
        <f>24*4</f>
        <v>96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>
        <f>1*6</f>
        <v>6</v>
      </c>
      <c r="AG110" s="93">
        <f>48</f>
        <v>48</v>
      </c>
      <c r="AH110" s="95"/>
      <c r="AI110" s="59">
        <f t="shared" si="4"/>
        <v>150</v>
      </c>
      <c r="AJ110" s="135">
        <v>28</v>
      </c>
      <c r="AK110" s="131">
        <f t="shared" si="3"/>
        <v>0.29166666666666669</v>
      </c>
      <c r="AL110" s="35" t="s">
        <v>209</v>
      </c>
    </row>
    <row r="111" spans="1:38" x14ac:dyDescent="0.25">
      <c r="A111" s="73">
        <v>99</v>
      </c>
      <c r="B111" s="153" t="s">
        <v>449</v>
      </c>
      <c r="C111" s="91" t="s">
        <v>399</v>
      </c>
      <c r="D111" s="92">
        <f>13*4</f>
        <v>52</v>
      </c>
      <c r="E111" s="93"/>
      <c r="F111" s="93"/>
      <c r="G111" s="93"/>
      <c r="H111" s="93"/>
      <c r="I111" s="93"/>
      <c r="J111" s="93"/>
      <c r="K111" s="93"/>
      <c r="L111" s="93">
        <f>12*4</f>
        <v>48</v>
      </c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>
        <f>50</f>
        <v>50</v>
      </c>
      <c r="AH111" s="95"/>
      <c r="AI111" s="59">
        <f t="shared" si="4"/>
        <v>150</v>
      </c>
      <c r="AJ111" s="135">
        <v>244</v>
      </c>
      <c r="AK111" s="131">
        <f t="shared" si="3"/>
        <v>4.6923076923076925</v>
      </c>
      <c r="AL111" s="35" t="s">
        <v>209</v>
      </c>
    </row>
    <row r="112" spans="1:38" x14ac:dyDescent="0.25">
      <c r="A112" s="73">
        <v>100</v>
      </c>
      <c r="B112" s="152" t="s">
        <v>285</v>
      </c>
      <c r="C112" s="91" t="s">
        <v>400</v>
      </c>
      <c r="D112" s="92">
        <f>10*4</f>
        <v>40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>
        <f>15*6</f>
        <v>90</v>
      </c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>
        <f>20</f>
        <v>20</v>
      </c>
      <c r="AH112" s="95"/>
      <c r="AI112" s="59">
        <f t="shared" si="4"/>
        <v>150</v>
      </c>
      <c r="AJ112" s="135">
        <v>116</v>
      </c>
      <c r="AK112" s="131">
        <f t="shared" si="3"/>
        <v>2.9</v>
      </c>
      <c r="AL112" s="35" t="s">
        <v>209</v>
      </c>
    </row>
    <row r="113" spans="1:38" x14ac:dyDescent="0.25">
      <c r="A113" s="73">
        <v>101</v>
      </c>
      <c r="B113" s="153" t="s">
        <v>426</v>
      </c>
      <c r="C113" s="91" t="s">
        <v>401</v>
      </c>
      <c r="D113" s="92">
        <f>5*4</f>
        <v>20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>
        <f>20*6</f>
        <v>120</v>
      </c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>
        <f>10</f>
        <v>10</v>
      </c>
      <c r="AH113" s="95"/>
      <c r="AI113" s="59">
        <f t="shared" si="4"/>
        <v>150</v>
      </c>
      <c r="AJ113" s="135">
        <v>77</v>
      </c>
      <c r="AK113" s="131">
        <f t="shared" si="3"/>
        <v>3.85</v>
      </c>
      <c r="AL113" s="35" t="s">
        <v>209</v>
      </c>
    </row>
    <row r="114" spans="1:38" x14ac:dyDescent="0.25">
      <c r="A114" s="73">
        <v>102</v>
      </c>
      <c r="B114" s="152" t="s">
        <v>429</v>
      </c>
      <c r="C114" s="91" t="s">
        <v>402</v>
      </c>
      <c r="D114" s="92">
        <f>1*4</f>
        <v>4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>
        <f>7*6</f>
        <v>42</v>
      </c>
      <c r="T114" s="93"/>
      <c r="U114" s="93">
        <f>5*6</f>
        <v>30</v>
      </c>
      <c r="V114" s="93"/>
      <c r="W114" s="93"/>
      <c r="X114" s="93">
        <f>6*12</f>
        <v>72</v>
      </c>
      <c r="Y114" s="93"/>
      <c r="Z114" s="93"/>
      <c r="AA114" s="93"/>
      <c r="AB114" s="93"/>
      <c r="AC114" s="93"/>
      <c r="AD114" s="93"/>
      <c r="AE114" s="93"/>
      <c r="AF114" s="93"/>
      <c r="AG114" s="93">
        <f>2</f>
        <v>2</v>
      </c>
      <c r="AH114" s="95"/>
      <c r="AI114" s="59">
        <f t="shared" si="4"/>
        <v>150</v>
      </c>
      <c r="AJ114" s="135">
        <v>7</v>
      </c>
      <c r="AK114" s="131">
        <f t="shared" si="3"/>
        <v>1.75</v>
      </c>
      <c r="AL114" s="35" t="s">
        <v>209</v>
      </c>
    </row>
    <row r="115" spans="1:38" x14ac:dyDescent="0.25">
      <c r="A115" s="73">
        <v>103</v>
      </c>
      <c r="B115" s="153" t="s">
        <v>452</v>
      </c>
      <c r="C115" s="91" t="s">
        <v>403</v>
      </c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>
        <f>15*6</f>
        <v>90</v>
      </c>
      <c r="T115" s="93"/>
      <c r="U115" s="93"/>
      <c r="V115" s="93"/>
      <c r="W115" s="93">
        <f>5*12</f>
        <v>60</v>
      </c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5"/>
      <c r="AI115" s="59">
        <f t="shared" si="4"/>
        <v>150</v>
      </c>
      <c r="AJ115" s="135"/>
      <c r="AK115" s="131" t="e">
        <f t="shared" si="3"/>
        <v>#DIV/0!</v>
      </c>
      <c r="AL115" s="35" t="s">
        <v>209</v>
      </c>
    </row>
    <row r="116" spans="1:38" x14ac:dyDescent="0.25">
      <c r="A116" s="73">
        <v>104</v>
      </c>
      <c r="B116" s="153" t="s">
        <v>452</v>
      </c>
      <c r="C116" s="91" t="s">
        <v>404</v>
      </c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>
        <f>25*6</f>
        <v>150</v>
      </c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5"/>
      <c r="AI116" s="59">
        <f t="shared" si="4"/>
        <v>150</v>
      </c>
      <c r="AJ116" s="135"/>
      <c r="AK116" s="131" t="e">
        <f t="shared" si="3"/>
        <v>#DIV/0!</v>
      </c>
      <c r="AL116" s="35" t="s">
        <v>209</v>
      </c>
    </row>
    <row r="117" spans="1:38" x14ac:dyDescent="0.25">
      <c r="A117" s="73">
        <v>105</v>
      </c>
      <c r="B117" s="152" t="s">
        <v>455</v>
      </c>
      <c r="C117" s="91" t="s">
        <v>342</v>
      </c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>
        <f>25*6</f>
        <v>150</v>
      </c>
      <c r="AF117" s="93"/>
      <c r="AG117" s="93"/>
      <c r="AH117" s="95"/>
      <c r="AI117" s="59">
        <f t="shared" si="4"/>
        <v>150</v>
      </c>
      <c r="AJ117" s="135">
        <v>5</v>
      </c>
      <c r="AK117" s="131" t="e">
        <f t="shared" si="3"/>
        <v>#DIV/0!</v>
      </c>
      <c r="AL117" s="35" t="s">
        <v>209</v>
      </c>
    </row>
    <row r="118" spans="1:38" x14ac:dyDescent="0.25">
      <c r="A118" s="73">
        <v>106</v>
      </c>
      <c r="B118" s="153" t="s">
        <v>257</v>
      </c>
      <c r="C118" s="91" t="s">
        <v>405</v>
      </c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>
        <f>25*6</f>
        <v>150</v>
      </c>
      <c r="AF118" s="93"/>
      <c r="AG118" s="93"/>
      <c r="AH118" s="95"/>
      <c r="AI118" s="59">
        <f t="shared" si="4"/>
        <v>150</v>
      </c>
      <c r="AJ118" s="135"/>
      <c r="AK118" s="131" t="e">
        <f t="shared" si="3"/>
        <v>#DIV/0!</v>
      </c>
      <c r="AL118" s="35" t="s">
        <v>209</v>
      </c>
    </row>
    <row r="119" spans="1:38" x14ac:dyDescent="0.25">
      <c r="A119" s="73">
        <v>107</v>
      </c>
      <c r="B119" s="153" t="s">
        <v>257</v>
      </c>
      <c r="C119" s="91" t="s">
        <v>406</v>
      </c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223" t="s">
        <v>456</v>
      </c>
      <c r="AB119" s="224"/>
      <c r="AC119" s="224"/>
      <c r="AD119" s="224"/>
      <c r="AE119" s="224"/>
      <c r="AF119" s="229"/>
      <c r="AG119" s="93">
        <f>24*6</f>
        <v>144</v>
      </c>
      <c r="AH119" s="95"/>
      <c r="AI119" s="59">
        <f t="shared" si="4"/>
        <v>144</v>
      </c>
      <c r="AJ119" s="135"/>
      <c r="AK119" s="131" t="e">
        <f t="shared" si="3"/>
        <v>#DIV/0!</v>
      </c>
      <c r="AL119" s="35" t="s">
        <v>209</v>
      </c>
    </row>
    <row r="120" spans="1:38" x14ac:dyDescent="0.25">
      <c r="A120" s="73">
        <v>108</v>
      </c>
      <c r="B120" s="153" t="s">
        <v>257</v>
      </c>
      <c r="C120" s="91" t="s">
        <v>407</v>
      </c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223" t="s">
        <v>457</v>
      </c>
      <c r="Z120" s="224"/>
      <c r="AA120" s="224"/>
      <c r="AB120" s="224"/>
      <c r="AC120" s="224"/>
      <c r="AD120" s="229"/>
      <c r="AE120" s="93"/>
      <c r="AF120" s="93"/>
      <c r="AG120" s="93">
        <f>13*6</f>
        <v>78</v>
      </c>
      <c r="AH120" s="95"/>
      <c r="AI120" s="59">
        <f t="shared" si="4"/>
        <v>78</v>
      </c>
      <c r="AJ120" s="135"/>
      <c r="AK120" s="131" t="e">
        <f t="shared" si="3"/>
        <v>#DIV/0!</v>
      </c>
      <c r="AL120" s="35" t="s">
        <v>209</v>
      </c>
    </row>
    <row r="121" spans="1:38" x14ac:dyDescent="0.25">
      <c r="A121" s="73">
        <v>109</v>
      </c>
      <c r="B121" s="153" t="s">
        <v>257</v>
      </c>
      <c r="C121" s="91" t="s">
        <v>408</v>
      </c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>
        <f>25*6</f>
        <v>150</v>
      </c>
      <c r="AF121" s="93"/>
      <c r="AG121" s="93"/>
      <c r="AH121" s="95"/>
      <c r="AI121" s="59">
        <f t="shared" si="4"/>
        <v>150</v>
      </c>
      <c r="AJ121" s="135"/>
      <c r="AK121" s="131" t="e">
        <f t="shared" si="3"/>
        <v>#DIV/0!</v>
      </c>
      <c r="AL121" s="35" t="s">
        <v>209</v>
      </c>
    </row>
    <row r="122" spans="1:38" x14ac:dyDescent="0.25">
      <c r="A122" s="73">
        <v>110</v>
      </c>
      <c r="B122" s="152" t="s">
        <v>441</v>
      </c>
      <c r="C122" s="91" t="s">
        <v>343</v>
      </c>
      <c r="D122" s="92">
        <f>3*4</f>
        <v>12</v>
      </c>
      <c r="E122" s="93"/>
      <c r="F122" s="93"/>
      <c r="G122" s="93">
        <f>4*4</f>
        <v>16</v>
      </c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>
        <f>3*6</f>
        <v>18</v>
      </c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>
        <v>14</v>
      </c>
      <c r="AF122" s="93"/>
      <c r="AG122" s="93"/>
      <c r="AH122" s="95"/>
      <c r="AI122" s="59">
        <f t="shared" si="4"/>
        <v>60</v>
      </c>
      <c r="AJ122" s="135">
        <v>92</v>
      </c>
      <c r="AK122" s="131">
        <f t="shared" si="3"/>
        <v>7.666666666666667</v>
      </c>
      <c r="AL122" s="35" t="s">
        <v>209</v>
      </c>
    </row>
    <row r="123" spans="1:38" x14ac:dyDescent="0.25">
      <c r="A123" s="73">
        <v>111</v>
      </c>
      <c r="B123" s="153" t="s">
        <v>448</v>
      </c>
      <c r="C123" s="91" t="s">
        <v>458</v>
      </c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>
        <f>1*6</f>
        <v>6</v>
      </c>
      <c r="T123" s="93"/>
      <c r="U123" s="93"/>
      <c r="V123" s="93"/>
      <c r="W123" s="93">
        <f>2*12</f>
        <v>24</v>
      </c>
      <c r="X123" s="93">
        <f>10*12</f>
        <v>120</v>
      </c>
      <c r="Y123" s="93"/>
      <c r="Z123" s="93"/>
      <c r="AA123" s="93"/>
      <c r="AB123" s="93"/>
      <c r="AC123" s="93"/>
      <c r="AD123" s="93"/>
      <c r="AE123" s="93"/>
      <c r="AF123" s="93"/>
      <c r="AG123" s="93"/>
      <c r="AH123" s="95"/>
      <c r="AI123" s="59">
        <f t="shared" si="4"/>
        <v>150</v>
      </c>
      <c r="AJ123" s="135"/>
      <c r="AK123" s="131" t="e">
        <f t="shared" si="3"/>
        <v>#DIV/0!</v>
      </c>
      <c r="AL123" s="35" t="s">
        <v>209</v>
      </c>
    </row>
    <row r="124" spans="1:38" x14ac:dyDescent="0.25">
      <c r="A124" s="73">
        <v>112</v>
      </c>
      <c r="B124" s="152" t="s">
        <v>451</v>
      </c>
      <c r="C124" s="91" t="s">
        <v>459</v>
      </c>
      <c r="D124" s="92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>
        <f>1*6</f>
        <v>6</v>
      </c>
      <c r="T124" s="93"/>
      <c r="U124" s="93"/>
      <c r="V124" s="93"/>
      <c r="W124" s="93">
        <f>6*12</f>
        <v>72</v>
      </c>
      <c r="X124" s="93">
        <f>6*12</f>
        <v>72</v>
      </c>
      <c r="Y124" s="93"/>
      <c r="Z124" s="93"/>
      <c r="AA124" s="93"/>
      <c r="AB124" s="93"/>
      <c r="AC124" s="93"/>
      <c r="AD124" s="93"/>
      <c r="AE124" s="93"/>
      <c r="AF124" s="93"/>
      <c r="AG124" s="93"/>
      <c r="AH124" s="95"/>
      <c r="AI124" s="59">
        <f t="shared" si="4"/>
        <v>150</v>
      </c>
      <c r="AJ124" s="135"/>
      <c r="AK124" s="131" t="e">
        <f t="shared" si="3"/>
        <v>#DIV/0!</v>
      </c>
      <c r="AL124" s="35" t="s">
        <v>209</v>
      </c>
    </row>
    <row r="125" spans="1:38" x14ac:dyDescent="0.25">
      <c r="A125" s="73">
        <v>113</v>
      </c>
      <c r="B125" s="152" t="s">
        <v>426</v>
      </c>
      <c r="C125" s="154" t="s">
        <v>460</v>
      </c>
      <c r="D125" s="99">
        <v>4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>
        <v>150</v>
      </c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1"/>
      <c r="AI125" s="59">
        <f t="shared" si="4"/>
        <v>154</v>
      </c>
      <c r="AJ125" s="137">
        <v>3</v>
      </c>
      <c r="AK125" s="131">
        <f t="shared" si="3"/>
        <v>0.75</v>
      </c>
      <c r="AL125" s="35" t="s">
        <v>209</v>
      </c>
    </row>
    <row r="126" spans="1:38" x14ac:dyDescent="0.25">
      <c r="A126" s="73">
        <v>114</v>
      </c>
      <c r="B126" s="152" t="s">
        <v>429</v>
      </c>
      <c r="C126" s="154" t="s">
        <v>410</v>
      </c>
      <c r="D126" s="99">
        <f>1*4</f>
        <v>4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>
        <f>6*6</f>
        <v>36</v>
      </c>
      <c r="T126" s="100"/>
      <c r="U126" s="100">
        <f>8*6</f>
        <v>48</v>
      </c>
      <c r="V126" s="100"/>
      <c r="W126" s="100"/>
      <c r="X126" s="100">
        <f>5*12</f>
        <v>60</v>
      </c>
      <c r="Y126" s="100"/>
      <c r="Z126" s="100"/>
      <c r="AA126" s="100"/>
      <c r="AB126" s="100"/>
      <c r="AC126" s="100"/>
      <c r="AD126" s="100"/>
      <c r="AE126" s="100"/>
      <c r="AF126" s="100"/>
      <c r="AG126" s="100">
        <f>2</f>
        <v>2</v>
      </c>
      <c r="AH126" s="101"/>
      <c r="AI126" s="59">
        <f t="shared" si="4"/>
        <v>150</v>
      </c>
      <c r="AJ126" s="137">
        <v>17</v>
      </c>
      <c r="AK126" s="131">
        <f t="shared" si="3"/>
        <v>4.25</v>
      </c>
      <c r="AL126" s="35" t="s">
        <v>209</v>
      </c>
    </row>
    <row r="127" spans="1:38" x14ac:dyDescent="0.25">
      <c r="A127" s="73">
        <v>115</v>
      </c>
      <c r="B127" s="105" t="s">
        <v>227</v>
      </c>
      <c r="C127" s="102" t="s">
        <v>210</v>
      </c>
      <c r="D127" s="99">
        <v>96</v>
      </c>
      <c r="E127" s="223" t="s">
        <v>463</v>
      </c>
      <c r="F127" s="224"/>
      <c r="G127" s="224"/>
      <c r="H127" s="224"/>
      <c r="I127" s="229"/>
      <c r="J127" s="100"/>
      <c r="K127" s="223" t="s">
        <v>421</v>
      </c>
      <c r="L127" s="224"/>
      <c r="M127" s="224"/>
      <c r="N127" s="224"/>
      <c r="O127" s="229"/>
      <c r="P127" s="100"/>
      <c r="Q127" s="100"/>
      <c r="R127" s="100"/>
      <c r="S127" s="100"/>
      <c r="T127" s="100"/>
      <c r="U127" s="100"/>
      <c r="V127" s="223" t="s">
        <v>468</v>
      </c>
      <c r="W127" s="224"/>
      <c r="X127" s="224"/>
      <c r="Y127" s="229"/>
      <c r="Z127" s="100"/>
      <c r="AA127" s="100"/>
      <c r="AB127" s="100"/>
      <c r="AC127" s="100"/>
      <c r="AD127" s="100"/>
      <c r="AE127" s="100"/>
      <c r="AF127" s="100"/>
      <c r="AG127" s="100"/>
      <c r="AH127" s="101"/>
      <c r="AI127" s="59">
        <f t="shared" si="4"/>
        <v>96</v>
      </c>
      <c r="AJ127" s="137">
        <v>311</v>
      </c>
      <c r="AK127" s="131">
        <f t="shared" si="3"/>
        <v>3.2395833333333335</v>
      </c>
      <c r="AL127" s="35" t="s">
        <v>184</v>
      </c>
    </row>
    <row r="128" spans="1:38" x14ac:dyDescent="0.25">
      <c r="A128" s="73">
        <v>116</v>
      </c>
      <c r="B128" s="73" t="s">
        <v>227</v>
      </c>
      <c r="C128" s="102" t="s">
        <v>211</v>
      </c>
      <c r="D128" s="99">
        <v>60</v>
      </c>
      <c r="E128" s="223" t="s">
        <v>418</v>
      </c>
      <c r="F128" s="224"/>
      <c r="G128" s="224"/>
      <c r="H128" s="224"/>
      <c r="I128" s="229"/>
      <c r="J128" s="100"/>
      <c r="K128" s="223" t="s">
        <v>467</v>
      </c>
      <c r="L128" s="224"/>
      <c r="M128" s="224"/>
      <c r="N128" s="224"/>
      <c r="O128" s="229"/>
      <c r="P128" s="100"/>
      <c r="Q128" s="100"/>
      <c r="R128" s="100"/>
      <c r="S128" s="100"/>
      <c r="T128" s="100"/>
      <c r="U128" s="100">
        <v>36</v>
      </c>
      <c r="V128" s="223" t="s">
        <v>469</v>
      </c>
      <c r="W128" s="224"/>
      <c r="X128" s="224"/>
      <c r="Y128" s="229"/>
      <c r="Z128" s="100"/>
      <c r="AA128" s="100"/>
      <c r="AB128" s="223" t="s">
        <v>421</v>
      </c>
      <c r="AC128" s="224"/>
      <c r="AD128" s="224"/>
      <c r="AE128" s="224"/>
      <c r="AF128" s="224"/>
      <c r="AG128" s="229"/>
      <c r="AH128" s="101"/>
      <c r="AI128" s="59">
        <f t="shared" si="4"/>
        <v>96</v>
      </c>
      <c r="AJ128" s="137">
        <v>266</v>
      </c>
      <c r="AK128" s="131">
        <f t="shared" si="3"/>
        <v>4.4333333333333336</v>
      </c>
      <c r="AL128" s="35" t="s">
        <v>184</v>
      </c>
    </row>
    <row r="129" spans="1:38" x14ac:dyDescent="0.25">
      <c r="A129" s="73">
        <v>117</v>
      </c>
      <c r="B129" s="73" t="s">
        <v>227</v>
      </c>
      <c r="C129" s="102" t="s">
        <v>245</v>
      </c>
      <c r="D129" s="99">
        <v>66</v>
      </c>
      <c r="E129" s="100"/>
      <c r="F129" s="100"/>
      <c r="G129" s="100"/>
      <c r="H129" s="100"/>
      <c r="I129" s="100"/>
      <c r="J129" s="100"/>
      <c r="K129" s="223" t="s">
        <v>417</v>
      </c>
      <c r="L129" s="224"/>
      <c r="M129" s="224"/>
      <c r="N129" s="224"/>
      <c r="O129" s="229"/>
      <c r="P129" s="100"/>
      <c r="Q129" s="100"/>
      <c r="R129" s="100"/>
      <c r="S129" s="100"/>
      <c r="T129" s="100"/>
      <c r="U129" s="100">
        <v>36</v>
      </c>
      <c r="V129" s="223" t="s">
        <v>470</v>
      </c>
      <c r="W129" s="224"/>
      <c r="X129" s="224"/>
      <c r="Y129" s="229"/>
      <c r="Z129" s="100"/>
      <c r="AA129" s="100"/>
      <c r="AB129" s="223" t="s">
        <v>421</v>
      </c>
      <c r="AC129" s="224"/>
      <c r="AD129" s="224"/>
      <c r="AE129" s="224"/>
      <c r="AF129" s="224"/>
      <c r="AG129" s="229"/>
      <c r="AH129" s="101"/>
      <c r="AI129" s="59">
        <f t="shared" si="4"/>
        <v>102</v>
      </c>
      <c r="AJ129" s="137">
        <v>318</v>
      </c>
      <c r="AK129" s="131">
        <f t="shared" si="3"/>
        <v>4.8181818181818183</v>
      </c>
      <c r="AL129" s="35" t="s">
        <v>184</v>
      </c>
    </row>
    <row r="130" spans="1:38" x14ac:dyDescent="0.25">
      <c r="A130" s="73">
        <v>118</v>
      </c>
      <c r="B130" s="73" t="s">
        <v>227</v>
      </c>
      <c r="C130" s="102" t="s">
        <v>230</v>
      </c>
      <c r="D130" s="99">
        <v>96</v>
      </c>
      <c r="E130" s="100"/>
      <c r="F130" s="223" t="s">
        <v>413</v>
      </c>
      <c r="G130" s="224"/>
      <c r="H130" s="224"/>
      <c r="I130" s="224"/>
      <c r="J130" s="224"/>
      <c r="K130" s="224"/>
      <c r="L130" s="224"/>
      <c r="M130" s="224"/>
      <c r="N130" s="224"/>
      <c r="O130" s="229"/>
      <c r="P130" s="100"/>
      <c r="Q130" s="100"/>
      <c r="R130" s="100"/>
      <c r="S130" s="100"/>
      <c r="T130" s="100"/>
      <c r="U130" s="100">
        <v>36</v>
      </c>
      <c r="V130" s="100"/>
      <c r="W130" s="100"/>
      <c r="X130" s="100"/>
      <c r="Y130" s="100"/>
      <c r="Z130" s="100"/>
      <c r="AA130" s="100"/>
      <c r="AB130" s="223" t="s">
        <v>474</v>
      </c>
      <c r="AC130" s="224"/>
      <c r="AD130" s="224"/>
      <c r="AE130" s="224"/>
      <c r="AF130" s="224"/>
      <c r="AG130" s="229"/>
      <c r="AH130" s="101"/>
      <c r="AI130" s="59">
        <f t="shared" si="4"/>
        <v>132</v>
      </c>
      <c r="AJ130" s="137">
        <v>392</v>
      </c>
      <c r="AK130" s="131">
        <f t="shared" si="3"/>
        <v>4.083333333333333</v>
      </c>
      <c r="AL130" s="35" t="s">
        <v>184</v>
      </c>
    </row>
    <row r="131" spans="1:38" x14ac:dyDescent="0.25">
      <c r="A131" s="73">
        <v>119</v>
      </c>
      <c r="B131" s="73" t="s">
        <v>227</v>
      </c>
      <c r="C131" s="102" t="s">
        <v>246</v>
      </c>
      <c r="D131" s="99">
        <v>120</v>
      </c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>
        <v>30</v>
      </c>
      <c r="V131" s="100"/>
      <c r="W131" s="100"/>
      <c r="X131" s="100"/>
      <c r="Y131" s="100"/>
      <c r="Z131" s="100"/>
      <c r="AA131" s="100"/>
      <c r="AB131" s="93"/>
      <c r="AC131" s="93"/>
      <c r="AD131" s="93"/>
      <c r="AE131" s="93"/>
      <c r="AF131" s="93"/>
      <c r="AG131" s="93"/>
      <c r="AH131" s="101"/>
      <c r="AI131" s="59">
        <f t="shared" si="4"/>
        <v>150</v>
      </c>
      <c r="AJ131" s="137">
        <v>437</v>
      </c>
      <c r="AK131" s="131">
        <f t="shared" si="3"/>
        <v>3.6416666666666666</v>
      </c>
      <c r="AL131" s="35" t="s">
        <v>184</v>
      </c>
    </row>
    <row r="132" spans="1:38" x14ac:dyDescent="0.25">
      <c r="A132" s="73">
        <v>120</v>
      </c>
      <c r="B132" s="73" t="s">
        <v>227</v>
      </c>
      <c r="C132" s="102" t="s">
        <v>247</v>
      </c>
      <c r="D132" s="99">
        <v>84</v>
      </c>
      <c r="E132" s="223" t="s">
        <v>464</v>
      </c>
      <c r="F132" s="224"/>
      <c r="G132" s="224"/>
      <c r="H132" s="224"/>
      <c r="I132" s="229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>
        <v>36</v>
      </c>
      <c r="V132" s="223" t="s">
        <v>414</v>
      </c>
      <c r="W132" s="224"/>
      <c r="X132" s="224"/>
      <c r="Y132" s="229"/>
      <c r="Z132" s="100"/>
      <c r="AA132" s="100"/>
      <c r="AB132" s="93"/>
      <c r="AC132" s="93"/>
      <c r="AD132" s="93"/>
      <c r="AE132" s="93"/>
      <c r="AF132" s="93"/>
      <c r="AG132" s="93"/>
      <c r="AH132" s="101"/>
      <c r="AI132" s="59">
        <f t="shared" si="4"/>
        <v>120</v>
      </c>
      <c r="AJ132" s="137">
        <v>319</v>
      </c>
      <c r="AK132" s="131">
        <f t="shared" si="3"/>
        <v>3.7976190476190474</v>
      </c>
      <c r="AL132" s="35" t="s">
        <v>184</v>
      </c>
    </row>
    <row r="133" spans="1:38" x14ac:dyDescent="0.25">
      <c r="A133" s="73">
        <v>121</v>
      </c>
      <c r="B133" s="73" t="s">
        <v>227</v>
      </c>
      <c r="C133" s="102" t="s">
        <v>268</v>
      </c>
      <c r="D133" s="99">
        <v>48</v>
      </c>
      <c r="E133" s="100"/>
      <c r="F133" s="223" t="s">
        <v>413</v>
      </c>
      <c r="G133" s="224"/>
      <c r="H133" s="224"/>
      <c r="I133" s="224"/>
      <c r="J133" s="224"/>
      <c r="K133" s="224"/>
      <c r="L133" s="224"/>
      <c r="M133" s="224"/>
      <c r="N133" s="224"/>
      <c r="O133" s="229"/>
      <c r="P133" s="100"/>
      <c r="Q133" s="100"/>
      <c r="R133" s="100"/>
      <c r="S133" s="100"/>
      <c r="T133" s="100"/>
      <c r="U133" s="100">
        <v>36</v>
      </c>
      <c r="V133" s="223" t="s">
        <v>471</v>
      </c>
      <c r="W133" s="224"/>
      <c r="X133" s="224"/>
      <c r="Y133" s="229"/>
      <c r="Z133" s="100"/>
      <c r="AA133" s="100"/>
      <c r="AB133" s="223" t="s">
        <v>475</v>
      </c>
      <c r="AC133" s="224"/>
      <c r="AD133" s="224"/>
      <c r="AE133" s="224"/>
      <c r="AF133" s="224"/>
      <c r="AG133" s="229"/>
      <c r="AH133" s="101"/>
      <c r="AI133" s="59">
        <f t="shared" si="4"/>
        <v>84</v>
      </c>
      <c r="AJ133" s="137">
        <v>204</v>
      </c>
      <c r="AK133" s="131">
        <f t="shared" si="3"/>
        <v>4.25</v>
      </c>
      <c r="AL133" s="35" t="s">
        <v>184</v>
      </c>
    </row>
    <row r="134" spans="1:38" x14ac:dyDescent="0.25">
      <c r="A134" s="73">
        <v>122</v>
      </c>
      <c r="B134" s="73" t="s">
        <v>227</v>
      </c>
      <c r="C134" s="103" t="s">
        <v>248</v>
      </c>
      <c r="D134" s="99"/>
      <c r="E134" s="223" t="s">
        <v>465</v>
      </c>
      <c r="F134" s="224"/>
      <c r="G134" s="224"/>
      <c r="H134" s="224"/>
      <c r="I134" s="229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223" t="s">
        <v>472</v>
      </c>
      <c r="W134" s="224"/>
      <c r="X134" s="224"/>
      <c r="Y134" s="229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59">
        <f t="shared" si="4"/>
        <v>0</v>
      </c>
      <c r="AJ134" s="137"/>
      <c r="AK134" s="131" t="e">
        <f t="shared" si="3"/>
        <v>#DIV/0!</v>
      </c>
      <c r="AL134" s="35" t="s">
        <v>184</v>
      </c>
    </row>
    <row r="135" spans="1:38" x14ac:dyDescent="0.25">
      <c r="A135" s="73">
        <v>123</v>
      </c>
      <c r="B135" s="73" t="s">
        <v>227</v>
      </c>
      <c r="C135" s="103" t="s">
        <v>249</v>
      </c>
      <c r="D135" s="99">
        <v>102</v>
      </c>
      <c r="E135" s="223" t="s">
        <v>466</v>
      </c>
      <c r="F135" s="224"/>
      <c r="G135" s="224"/>
      <c r="H135" s="224"/>
      <c r="I135" s="229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>
        <v>24</v>
      </c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59">
        <f t="shared" si="4"/>
        <v>126</v>
      </c>
      <c r="AJ135" s="137">
        <v>310</v>
      </c>
      <c r="AK135" s="131">
        <f t="shared" si="3"/>
        <v>3.0392156862745097</v>
      </c>
      <c r="AL135" s="35" t="s">
        <v>184</v>
      </c>
    </row>
    <row r="136" spans="1:38" x14ac:dyDescent="0.25">
      <c r="A136" s="73">
        <v>124</v>
      </c>
      <c r="B136" s="73" t="s">
        <v>227</v>
      </c>
      <c r="C136" s="104" t="s">
        <v>462</v>
      </c>
      <c r="D136" s="99">
        <v>114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>
        <v>36</v>
      </c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59">
        <f t="shared" si="4"/>
        <v>150</v>
      </c>
      <c r="AJ136" s="137">
        <v>295</v>
      </c>
      <c r="AK136" s="131">
        <f t="shared" si="3"/>
        <v>2.5877192982456139</v>
      </c>
      <c r="AL136" s="35" t="s">
        <v>184</v>
      </c>
    </row>
    <row r="137" spans="1:38" x14ac:dyDescent="0.25">
      <c r="A137" s="73">
        <v>125</v>
      </c>
      <c r="B137" s="73" t="s">
        <v>227</v>
      </c>
      <c r="C137" s="102" t="s">
        <v>348</v>
      </c>
      <c r="D137" s="99">
        <v>114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>
        <v>36</v>
      </c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1"/>
      <c r="AI137" s="59">
        <f t="shared" si="4"/>
        <v>150</v>
      </c>
      <c r="AJ137" s="137">
        <v>398</v>
      </c>
      <c r="AK137" s="131">
        <f t="shared" si="3"/>
        <v>3.4912280701754388</v>
      </c>
      <c r="AL137" s="35" t="s">
        <v>184</v>
      </c>
    </row>
    <row r="138" spans="1:38" x14ac:dyDescent="0.25">
      <c r="A138" s="73">
        <v>126</v>
      </c>
      <c r="B138" s="73" t="s">
        <v>227</v>
      </c>
      <c r="C138" s="102" t="s">
        <v>349</v>
      </c>
      <c r="D138" s="99">
        <v>18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>
        <v>18</v>
      </c>
      <c r="V138" s="223" t="s">
        <v>473</v>
      </c>
      <c r="W138" s="224"/>
      <c r="X138" s="224"/>
      <c r="Y138" s="229"/>
      <c r="Z138" s="100"/>
      <c r="AA138" s="100"/>
      <c r="AB138" s="100"/>
      <c r="AC138" s="100"/>
      <c r="AD138" s="100"/>
      <c r="AE138" s="100"/>
      <c r="AF138" s="100"/>
      <c r="AG138" s="100"/>
      <c r="AH138" s="101"/>
      <c r="AI138" s="59">
        <f t="shared" si="4"/>
        <v>36</v>
      </c>
      <c r="AJ138" s="137">
        <v>483</v>
      </c>
      <c r="AK138" s="131">
        <f t="shared" si="3"/>
        <v>26.833333333333332</v>
      </c>
      <c r="AL138" s="35" t="s">
        <v>184</v>
      </c>
    </row>
    <row r="139" spans="1:38" x14ac:dyDescent="0.25">
      <c r="A139" s="73">
        <v>127</v>
      </c>
      <c r="B139" s="73" t="s">
        <v>227</v>
      </c>
      <c r="C139" s="109" t="s">
        <v>363</v>
      </c>
      <c r="D139" s="99">
        <v>102</v>
      </c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>
        <v>48</v>
      </c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1"/>
      <c r="AI139" s="59">
        <f t="shared" si="4"/>
        <v>150</v>
      </c>
      <c r="AJ139" s="137">
        <v>159</v>
      </c>
      <c r="AK139" s="131">
        <f t="shared" si="3"/>
        <v>1.5588235294117647</v>
      </c>
      <c r="AL139" s="35" t="s">
        <v>185</v>
      </c>
    </row>
    <row r="140" spans="1:38" x14ac:dyDescent="0.25">
      <c r="A140" s="73">
        <v>128</v>
      </c>
      <c r="B140" s="73" t="s">
        <v>227</v>
      </c>
      <c r="C140" s="109" t="s">
        <v>228</v>
      </c>
      <c r="D140" s="99">
        <v>102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>
        <v>48</v>
      </c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1"/>
      <c r="AI140" s="59">
        <f t="shared" si="4"/>
        <v>150</v>
      </c>
      <c r="AJ140" s="137">
        <v>180</v>
      </c>
      <c r="AK140" s="131">
        <f t="shared" si="3"/>
        <v>1.7647058823529411</v>
      </c>
      <c r="AL140" s="35" t="s">
        <v>185</v>
      </c>
    </row>
    <row r="141" spans="1:38" x14ac:dyDescent="0.25">
      <c r="A141" s="73">
        <v>129</v>
      </c>
      <c r="B141" s="73" t="s">
        <v>227</v>
      </c>
      <c r="C141" s="109" t="s">
        <v>364</v>
      </c>
      <c r="D141" s="99">
        <v>72</v>
      </c>
      <c r="E141" s="100"/>
      <c r="F141" s="100"/>
      <c r="G141" s="100"/>
      <c r="H141" s="100"/>
      <c r="I141" s="100"/>
      <c r="J141" s="100">
        <v>24</v>
      </c>
      <c r="K141" s="100"/>
      <c r="L141" s="100"/>
      <c r="M141" s="100"/>
      <c r="N141" s="100"/>
      <c r="O141" s="100"/>
      <c r="P141" s="100"/>
      <c r="Q141" s="100"/>
      <c r="R141" s="100">
        <v>12</v>
      </c>
      <c r="S141" s="100"/>
      <c r="T141" s="100"/>
      <c r="U141" s="100">
        <v>36</v>
      </c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>
        <v>6</v>
      </c>
      <c r="AF141" s="100"/>
      <c r="AG141" s="100"/>
      <c r="AH141" s="101"/>
      <c r="AI141" s="59">
        <f t="shared" si="4"/>
        <v>150</v>
      </c>
      <c r="AJ141" s="137">
        <v>152</v>
      </c>
      <c r="AK141" s="131">
        <f t="shared" ref="AK141:AK173" si="6">+AJ141/D141</f>
        <v>2.1111111111111112</v>
      </c>
      <c r="AL141" s="35" t="s">
        <v>185</v>
      </c>
    </row>
    <row r="142" spans="1:38" x14ac:dyDescent="0.25">
      <c r="A142" s="73">
        <v>130</v>
      </c>
      <c r="B142" s="73" t="s">
        <v>227</v>
      </c>
      <c r="C142" s="109" t="s">
        <v>365</v>
      </c>
      <c r="D142" s="99">
        <v>72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>
        <v>72</v>
      </c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>
        <v>6</v>
      </c>
      <c r="AF142" s="100"/>
      <c r="AG142" s="100"/>
      <c r="AH142" s="101"/>
      <c r="AI142" s="59">
        <f t="shared" si="4"/>
        <v>150</v>
      </c>
      <c r="AJ142" s="137">
        <v>122</v>
      </c>
      <c r="AK142" s="131">
        <f t="shared" si="6"/>
        <v>1.6944444444444444</v>
      </c>
      <c r="AL142" s="35" t="s">
        <v>185</v>
      </c>
    </row>
    <row r="143" spans="1:38" x14ac:dyDescent="0.25">
      <c r="A143" s="73">
        <v>131</v>
      </c>
      <c r="B143" s="73" t="s">
        <v>227</v>
      </c>
      <c r="C143" s="109" t="s">
        <v>366</v>
      </c>
      <c r="D143" s="99">
        <v>120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>
        <v>30</v>
      </c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1"/>
      <c r="AI143" s="59">
        <f t="shared" si="4"/>
        <v>150</v>
      </c>
      <c r="AJ143" s="137">
        <v>164</v>
      </c>
      <c r="AK143" s="131">
        <f t="shared" si="6"/>
        <v>1.3666666666666667</v>
      </c>
      <c r="AL143" s="35" t="s">
        <v>186</v>
      </c>
    </row>
    <row r="144" spans="1:38" x14ac:dyDescent="0.25">
      <c r="A144" s="73">
        <v>132</v>
      </c>
      <c r="B144" s="73" t="s">
        <v>227</v>
      </c>
      <c r="C144" s="110" t="s">
        <v>367</v>
      </c>
      <c r="D144" s="99">
        <v>150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1"/>
      <c r="AI144" s="59">
        <f t="shared" si="4"/>
        <v>150</v>
      </c>
      <c r="AJ144" s="137">
        <v>290</v>
      </c>
      <c r="AK144" s="131">
        <f t="shared" si="6"/>
        <v>1.9333333333333333</v>
      </c>
      <c r="AL144" s="35" t="s">
        <v>187</v>
      </c>
    </row>
    <row r="145" spans="1:38" x14ac:dyDescent="0.25">
      <c r="A145" s="73">
        <v>133</v>
      </c>
      <c r="B145" s="73" t="s">
        <v>227</v>
      </c>
      <c r="C145" s="110" t="s">
        <v>368</v>
      </c>
      <c r="D145" s="99">
        <v>150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1"/>
      <c r="AI145" s="59">
        <f t="shared" si="4"/>
        <v>150</v>
      </c>
      <c r="AJ145" s="137">
        <v>285</v>
      </c>
      <c r="AK145" s="131">
        <f t="shared" si="6"/>
        <v>1.9</v>
      </c>
      <c r="AL145" s="35" t="s">
        <v>187</v>
      </c>
    </row>
    <row r="146" spans="1:38" x14ac:dyDescent="0.25">
      <c r="A146" s="73">
        <v>134</v>
      </c>
      <c r="B146" s="73" t="s">
        <v>227</v>
      </c>
      <c r="C146" s="91" t="s">
        <v>369</v>
      </c>
      <c r="D146" s="99">
        <v>150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1"/>
      <c r="AI146" s="59">
        <f t="shared" si="4"/>
        <v>150</v>
      </c>
      <c r="AJ146" s="137">
        <v>72</v>
      </c>
      <c r="AK146" s="131">
        <f t="shared" si="6"/>
        <v>0.48</v>
      </c>
      <c r="AL146" s="35" t="s">
        <v>212</v>
      </c>
    </row>
    <row r="147" spans="1:38" x14ac:dyDescent="0.25">
      <c r="A147" s="73">
        <v>135</v>
      </c>
      <c r="B147" s="73" t="s">
        <v>227</v>
      </c>
      <c r="C147" s="115" t="s">
        <v>250</v>
      </c>
      <c r="D147" s="99">
        <v>6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>
        <v>12</v>
      </c>
      <c r="S147" s="100">
        <v>24</v>
      </c>
      <c r="T147" s="100"/>
      <c r="U147" s="100">
        <v>24</v>
      </c>
      <c r="V147" s="100"/>
      <c r="W147" s="100"/>
      <c r="X147" s="100">
        <v>72</v>
      </c>
      <c r="Y147" s="100"/>
      <c r="Z147" s="100"/>
      <c r="AA147" s="100"/>
      <c r="AB147" s="100"/>
      <c r="AC147" s="100"/>
      <c r="AD147" s="100"/>
      <c r="AE147" s="100">
        <v>12</v>
      </c>
      <c r="AF147" s="100"/>
      <c r="AG147" s="100"/>
      <c r="AH147" s="101"/>
      <c r="AI147" s="59">
        <f t="shared" si="4"/>
        <v>150</v>
      </c>
      <c r="AJ147" s="137">
        <v>73</v>
      </c>
      <c r="AK147" s="131">
        <f t="shared" si="6"/>
        <v>12.166666666666666</v>
      </c>
      <c r="AL147" s="35" t="s">
        <v>188</v>
      </c>
    </row>
    <row r="148" spans="1:38" x14ac:dyDescent="0.25">
      <c r="A148" s="73">
        <v>136</v>
      </c>
      <c r="B148" s="73" t="s">
        <v>227</v>
      </c>
      <c r="C148" s="115" t="s">
        <v>266</v>
      </c>
      <c r="D148" s="99">
        <v>30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>
        <v>24</v>
      </c>
      <c r="T148" s="100"/>
      <c r="U148" s="100">
        <v>24</v>
      </c>
      <c r="V148" s="100"/>
      <c r="W148" s="100"/>
      <c r="X148" s="100">
        <v>72</v>
      </c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1"/>
      <c r="AI148" s="59">
        <f t="shared" si="4"/>
        <v>150</v>
      </c>
      <c r="AJ148" s="137">
        <v>18</v>
      </c>
      <c r="AK148" s="131">
        <f t="shared" si="6"/>
        <v>0.6</v>
      </c>
      <c r="AL148" s="35" t="s">
        <v>188</v>
      </c>
    </row>
    <row r="149" spans="1:38" x14ac:dyDescent="0.25">
      <c r="A149" s="73">
        <v>137</v>
      </c>
      <c r="B149" s="73" t="s">
        <v>227</v>
      </c>
      <c r="C149" s="115" t="s">
        <v>225</v>
      </c>
      <c r="D149" s="99">
        <v>54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>
        <v>24</v>
      </c>
      <c r="T149" s="100"/>
      <c r="U149" s="100">
        <v>24</v>
      </c>
      <c r="V149" s="100"/>
      <c r="W149" s="100"/>
      <c r="X149" s="100">
        <v>48</v>
      </c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1"/>
      <c r="AI149" s="59">
        <f t="shared" si="4"/>
        <v>150</v>
      </c>
      <c r="AJ149" s="137">
        <v>119</v>
      </c>
      <c r="AK149" s="131">
        <f t="shared" si="6"/>
        <v>2.2037037037037037</v>
      </c>
      <c r="AL149" s="35" t="s">
        <v>188</v>
      </c>
    </row>
    <row r="150" spans="1:38" x14ac:dyDescent="0.25">
      <c r="A150" s="73">
        <v>138</v>
      </c>
      <c r="B150" s="73" t="s">
        <v>227</v>
      </c>
      <c r="C150" s="115" t="s">
        <v>267</v>
      </c>
      <c r="D150" s="99">
        <v>84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>
        <v>12</v>
      </c>
      <c r="S150" s="100">
        <v>18</v>
      </c>
      <c r="T150" s="100"/>
      <c r="U150" s="100">
        <v>18</v>
      </c>
      <c r="V150" s="100"/>
      <c r="W150" s="100"/>
      <c r="X150" s="100">
        <v>12</v>
      </c>
      <c r="Y150" s="100"/>
      <c r="Z150" s="100"/>
      <c r="AA150" s="100"/>
      <c r="AB150" s="100"/>
      <c r="AC150" s="100"/>
      <c r="AD150" s="100"/>
      <c r="AE150" s="100"/>
      <c r="AF150" s="100">
        <v>6</v>
      </c>
      <c r="AG150" s="100"/>
      <c r="AH150" s="101"/>
      <c r="AI150" s="59">
        <f t="shared" si="4"/>
        <v>150</v>
      </c>
      <c r="AJ150" s="137">
        <v>198</v>
      </c>
      <c r="AK150" s="131">
        <f t="shared" si="6"/>
        <v>2.3571428571428572</v>
      </c>
      <c r="AL150" s="35" t="s">
        <v>188</v>
      </c>
    </row>
    <row r="151" spans="1:38" x14ac:dyDescent="0.25">
      <c r="A151" s="73">
        <v>139</v>
      </c>
      <c r="B151" s="73" t="s">
        <v>227</v>
      </c>
      <c r="C151" s="130" t="s">
        <v>422</v>
      </c>
      <c r="D151" s="99">
        <v>90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>
        <v>24</v>
      </c>
      <c r="T151" s="100"/>
      <c r="U151" s="100">
        <v>24</v>
      </c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>
        <v>12</v>
      </c>
      <c r="AF151" s="100"/>
      <c r="AG151" s="100"/>
      <c r="AH151" s="101"/>
      <c r="AI151" s="59">
        <f t="shared" si="4"/>
        <v>150</v>
      </c>
      <c r="AJ151" s="137">
        <v>282</v>
      </c>
      <c r="AK151" s="131">
        <f t="shared" si="6"/>
        <v>3.1333333333333333</v>
      </c>
      <c r="AL151" s="35" t="s">
        <v>188</v>
      </c>
    </row>
    <row r="152" spans="1:38" x14ac:dyDescent="0.25">
      <c r="A152" s="73">
        <v>140</v>
      </c>
      <c r="B152" s="73" t="s">
        <v>227</v>
      </c>
      <c r="C152" s="130" t="s">
        <v>371</v>
      </c>
      <c r="D152" s="99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>
        <v>12</v>
      </c>
      <c r="S152" s="100">
        <v>30</v>
      </c>
      <c r="T152" s="100"/>
      <c r="U152" s="100">
        <v>30</v>
      </c>
      <c r="V152" s="100"/>
      <c r="W152" s="100"/>
      <c r="X152" s="100">
        <v>72</v>
      </c>
      <c r="Y152" s="100"/>
      <c r="Z152" s="100"/>
      <c r="AA152" s="100"/>
      <c r="AB152" s="100"/>
      <c r="AC152" s="100"/>
      <c r="AD152" s="100"/>
      <c r="AE152" s="100"/>
      <c r="AF152" s="100">
        <v>6</v>
      </c>
      <c r="AG152" s="100"/>
      <c r="AH152" s="101"/>
      <c r="AI152" s="59">
        <f t="shared" si="4"/>
        <v>150</v>
      </c>
      <c r="AJ152" s="137">
        <v>114</v>
      </c>
      <c r="AK152" s="131" t="e">
        <f t="shared" si="6"/>
        <v>#DIV/0!</v>
      </c>
      <c r="AL152" s="35" t="s">
        <v>188</v>
      </c>
    </row>
    <row r="153" spans="1:38" x14ac:dyDescent="0.25">
      <c r="A153" s="73">
        <v>141</v>
      </c>
      <c r="B153" s="73" t="s">
        <v>227</v>
      </c>
      <c r="C153" s="115" t="s">
        <v>580</v>
      </c>
      <c r="D153" s="99">
        <v>6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>
        <v>36</v>
      </c>
      <c r="T153" s="100"/>
      <c r="U153" s="100">
        <v>36</v>
      </c>
      <c r="V153" s="100"/>
      <c r="W153" s="100"/>
      <c r="X153" s="100">
        <v>72</v>
      </c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59">
        <f t="shared" si="4"/>
        <v>150</v>
      </c>
      <c r="AJ153" s="137">
        <v>133</v>
      </c>
      <c r="AK153" s="131">
        <f t="shared" si="6"/>
        <v>22.166666666666668</v>
      </c>
      <c r="AL153" s="35" t="s">
        <v>188</v>
      </c>
    </row>
    <row r="154" spans="1:38" x14ac:dyDescent="0.25">
      <c r="A154" s="73">
        <v>142</v>
      </c>
      <c r="B154" s="73" t="s">
        <v>227</v>
      </c>
      <c r="C154" s="115" t="s">
        <v>373</v>
      </c>
      <c r="D154" s="99">
        <v>84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>
        <v>18</v>
      </c>
      <c r="T154" s="100"/>
      <c r="U154" s="100">
        <v>18</v>
      </c>
      <c r="V154" s="100"/>
      <c r="W154" s="100"/>
      <c r="X154" s="100">
        <v>24</v>
      </c>
      <c r="Y154" s="100"/>
      <c r="Z154" s="100"/>
      <c r="AA154" s="100"/>
      <c r="AB154" s="100"/>
      <c r="AC154" s="100"/>
      <c r="AD154" s="100"/>
      <c r="AE154" s="100"/>
      <c r="AF154" s="100">
        <v>6</v>
      </c>
      <c r="AG154" s="100"/>
      <c r="AH154" s="101"/>
      <c r="AI154" s="59">
        <f t="shared" si="4"/>
        <v>150</v>
      </c>
      <c r="AJ154" s="137">
        <v>52</v>
      </c>
      <c r="AK154" s="131">
        <f t="shared" si="6"/>
        <v>0.61904761904761907</v>
      </c>
      <c r="AL154" s="35" t="s">
        <v>188</v>
      </c>
    </row>
    <row r="155" spans="1:38" x14ac:dyDescent="0.25">
      <c r="A155" s="73">
        <v>143</v>
      </c>
      <c r="B155" s="73" t="s">
        <v>227</v>
      </c>
      <c r="C155" s="115" t="s">
        <v>374</v>
      </c>
      <c r="D155" s="99">
        <v>150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59">
        <f t="shared" si="4"/>
        <v>150</v>
      </c>
      <c r="AJ155" s="137">
        <v>190</v>
      </c>
      <c r="AK155" s="131">
        <f t="shared" si="6"/>
        <v>1.2666666666666666</v>
      </c>
      <c r="AL155" s="35" t="s">
        <v>190</v>
      </c>
    </row>
    <row r="156" spans="1:38" x14ac:dyDescent="0.25">
      <c r="A156" s="73">
        <v>144</v>
      </c>
      <c r="B156" s="73" t="s">
        <v>227</v>
      </c>
      <c r="C156" s="115" t="s">
        <v>375</v>
      </c>
      <c r="D156" s="99">
        <v>150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1"/>
      <c r="AI156" s="59">
        <f t="shared" si="4"/>
        <v>150</v>
      </c>
      <c r="AJ156" s="137">
        <v>207</v>
      </c>
      <c r="AK156" s="131">
        <f t="shared" si="6"/>
        <v>1.38</v>
      </c>
      <c r="AL156" s="35" t="s">
        <v>189</v>
      </c>
    </row>
    <row r="157" spans="1:38" x14ac:dyDescent="0.25">
      <c r="A157" s="73">
        <v>145</v>
      </c>
      <c r="B157" s="73" t="s">
        <v>227</v>
      </c>
      <c r="C157" s="91" t="s">
        <v>213</v>
      </c>
      <c r="D157" s="99">
        <v>54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>
        <v>10</v>
      </c>
      <c r="T157" s="100"/>
      <c r="U157" s="100">
        <v>20</v>
      </c>
      <c r="V157" s="100"/>
      <c r="W157" s="100">
        <v>42</v>
      </c>
      <c r="X157" s="100">
        <v>24</v>
      </c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59">
        <f t="shared" si="4"/>
        <v>150</v>
      </c>
      <c r="AJ157" s="137">
        <v>174</v>
      </c>
      <c r="AK157" s="131">
        <f t="shared" si="6"/>
        <v>3.2222222222222223</v>
      </c>
      <c r="AL157" s="35" t="s">
        <v>191</v>
      </c>
    </row>
    <row r="158" spans="1:38" x14ac:dyDescent="0.25">
      <c r="A158" s="73">
        <v>146</v>
      </c>
      <c r="B158" s="73" t="s">
        <v>227</v>
      </c>
      <c r="C158" s="91" t="s">
        <v>251</v>
      </c>
      <c r="D158" s="99">
        <v>45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>
        <v>10</v>
      </c>
      <c r="T158" s="100"/>
      <c r="U158" s="100">
        <v>30</v>
      </c>
      <c r="V158" s="100"/>
      <c r="W158" s="100">
        <v>46</v>
      </c>
      <c r="X158" s="100">
        <v>19</v>
      </c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59">
        <f t="shared" si="4"/>
        <v>150</v>
      </c>
      <c r="AJ158" s="137">
        <v>75</v>
      </c>
      <c r="AK158" s="131">
        <f t="shared" si="6"/>
        <v>1.6666666666666667</v>
      </c>
      <c r="AL158" s="35" t="s">
        <v>191</v>
      </c>
    </row>
    <row r="159" spans="1:38" x14ac:dyDescent="0.25">
      <c r="A159" s="73">
        <v>147</v>
      </c>
      <c r="B159" s="73" t="s">
        <v>227</v>
      </c>
      <c r="C159" s="91" t="s">
        <v>252</v>
      </c>
      <c r="D159" s="99">
        <v>45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>
        <v>10</v>
      </c>
      <c r="T159" s="100"/>
      <c r="U159" s="100">
        <v>30</v>
      </c>
      <c r="V159" s="100"/>
      <c r="W159" s="100">
        <v>46</v>
      </c>
      <c r="X159" s="100">
        <v>19</v>
      </c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1"/>
      <c r="AI159" s="59">
        <f t="shared" ref="AI159:AI173" si="7">SUM(D159:AH159)</f>
        <v>150</v>
      </c>
      <c r="AJ159" s="137">
        <v>112</v>
      </c>
      <c r="AK159" s="131">
        <f t="shared" si="6"/>
        <v>2.4888888888888889</v>
      </c>
      <c r="AL159" s="35" t="s">
        <v>191</v>
      </c>
    </row>
    <row r="160" spans="1:38" x14ac:dyDescent="0.25">
      <c r="A160" s="73">
        <v>148</v>
      </c>
      <c r="B160" s="73" t="s">
        <v>227</v>
      </c>
      <c r="C160" s="91" t="s">
        <v>253</v>
      </c>
      <c r="D160" s="99">
        <v>45</v>
      </c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>
        <v>15</v>
      </c>
      <c r="T160" s="100"/>
      <c r="U160" s="100">
        <v>25</v>
      </c>
      <c r="V160" s="100"/>
      <c r="W160" s="100">
        <v>40</v>
      </c>
      <c r="X160" s="100">
        <v>25</v>
      </c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1"/>
      <c r="AI160" s="59">
        <f t="shared" si="7"/>
        <v>150</v>
      </c>
      <c r="AJ160" s="137"/>
      <c r="AK160" s="131">
        <f t="shared" si="6"/>
        <v>0</v>
      </c>
      <c r="AL160" s="35" t="s">
        <v>191</v>
      </c>
    </row>
    <row r="161" spans="1:38" x14ac:dyDescent="0.25">
      <c r="A161" s="73">
        <v>149</v>
      </c>
      <c r="B161" s="73" t="s">
        <v>227</v>
      </c>
      <c r="C161" s="91" t="s">
        <v>376</v>
      </c>
      <c r="D161" s="99">
        <v>90</v>
      </c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>
        <v>60</v>
      </c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1"/>
      <c r="AI161" s="59">
        <f t="shared" si="7"/>
        <v>150</v>
      </c>
      <c r="AJ161" s="137">
        <v>124</v>
      </c>
      <c r="AK161" s="131">
        <f t="shared" si="6"/>
        <v>1.3777777777777778</v>
      </c>
      <c r="AL161" s="35" t="s">
        <v>214</v>
      </c>
    </row>
    <row r="162" spans="1:38" x14ac:dyDescent="0.25">
      <c r="A162" s="73">
        <v>150</v>
      </c>
      <c r="B162" s="73" t="s">
        <v>227</v>
      </c>
      <c r="C162" s="91" t="s">
        <v>377</v>
      </c>
      <c r="D162" s="99">
        <v>90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>
        <v>60</v>
      </c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1"/>
      <c r="AI162" s="59">
        <f t="shared" si="7"/>
        <v>150</v>
      </c>
      <c r="AJ162" s="137">
        <v>124</v>
      </c>
      <c r="AK162" s="131">
        <f t="shared" si="6"/>
        <v>1.3777777777777778</v>
      </c>
      <c r="AL162" s="35" t="s">
        <v>215</v>
      </c>
    </row>
    <row r="163" spans="1:38" x14ac:dyDescent="0.25">
      <c r="A163" s="73">
        <v>151</v>
      </c>
      <c r="B163" s="73" t="s">
        <v>227</v>
      </c>
      <c r="C163" s="91" t="s">
        <v>378</v>
      </c>
      <c r="D163" s="99">
        <v>90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>
        <v>60</v>
      </c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59">
        <f t="shared" si="7"/>
        <v>150</v>
      </c>
      <c r="AJ163" s="137">
        <v>89</v>
      </c>
      <c r="AK163" s="131">
        <f t="shared" si="6"/>
        <v>0.98888888888888893</v>
      </c>
      <c r="AL163" s="35" t="s">
        <v>216</v>
      </c>
    </row>
    <row r="164" spans="1:38" x14ac:dyDescent="0.25">
      <c r="A164" s="73">
        <v>152</v>
      </c>
      <c r="B164" s="73" t="s">
        <v>227</v>
      </c>
      <c r="C164" s="102" t="s">
        <v>263</v>
      </c>
      <c r="D164" s="99">
        <v>30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20</v>
      </c>
      <c r="V164" s="100"/>
      <c r="W164" s="100"/>
      <c r="X164" s="100">
        <v>60</v>
      </c>
      <c r="Y164" s="100"/>
      <c r="Z164" s="100"/>
      <c r="AA164" s="100"/>
      <c r="AB164" s="100"/>
      <c r="AC164" s="100"/>
      <c r="AD164" s="100"/>
      <c r="AE164" s="100">
        <v>40</v>
      </c>
      <c r="AF164" s="100"/>
      <c r="AG164" s="100"/>
      <c r="AH164" s="101"/>
      <c r="AI164" s="59">
        <f t="shared" si="7"/>
        <v>150</v>
      </c>
      <c r="AJ164" s="137">
        <v>1</v>
      </c>
      <c r="AK164" s="131">
        <f t="shared" si="6"/>
        <v>3.3333333333333333E-2</v>
      </c>
      <c r="AL164" s="35" t="s">
        <v>195</v>
      </c>
    </row>
    <row r="165" spans="1:38" x14ac:dyDescent="0.25">
      <c r="A165" s="73">
        <v>153</v>
      </c>
      <c r="B165" s="73" t="s">
        <v>227</v>
      </c>
      <c r="C165" s="91" t="s">
        <v>254</v>
      </c>
      <c r="D165" s="99">
        <v>50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50</v>
      </c>
      <c r="V165" s="100"/>
      <c r="W165" s="100">
        <v>50</v>
      </c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59">
        <f t="shared" si="7"/>
        <v>150</v>
      </c>
      <c r="AJ165" s="137">
        <v>170</v>
      </c>
      <c r="AK165" s="131">
        <f t="shared" si="6"/>
        <v>3.4</v>
      </c>
      <c r="AL165" s="35" t="s">
        <v>195</v>
      </c>
    </row>
    <row r="166" spans="1:38" x14ac:dyDescent="0.25">
      <c r="A166" s="73">
        <v>154</v>
      </c>
      <c r="B166" s="73" t="s">
        <v>227</v>
      </c>
      <c r="C166" s="91" t="s">
        <v>379</v>
      </c>
      <c r="D166" s="99">
        <v>50</v>
      </c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>
        <v>50</v>
      </c>
      <c r="V166" s="100"/>
      <c r="W166" s="100">
        <v>50</v>
      </c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1"/>
      <c r="AI166" s="59">
        <f t="shared" si="7"/>
        <v>150</v>
      </c>
      <c r="AJ166" s="137">
        <v>206</v>
      </c>
      <c r="AK166" s="131">
        <f t="shared" si="6"/>
        <v>4.12</v>
      </c>
      <c r="AL166" s="35" t="s">
        <v>195</v>
      </c>
    </row>
    <row r="167" spans="1:38" x14ac:dyDescent="0.25">
      <c r="A167" s="73">
        <v>155</v>
      </c>
      <c r="B167" s="73" t="s">
        <v>227</v>
      </c>
      <c r="C167" s="118" t="s">
        <v>256</v>
      </c>
      <c r="D167" s="99">
        <v>18</v>
      </c>
      <c r="E167" s="100"/>
      <c r="F167" s="100">
        <v>6</v>
      </c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>
        <v>12</v>
      </c>
      <c r="V167" s="100"/>
      <c r="W167" s="100">
        <v>48</v>
      </c>
      <c r="X167" s="100">
        <v>12</v>
      </c>
      <c r="Y167" s="100"/>
      <c r="Z167" s="100"/>
      <c r="AA167" s="100"/>
      <c r="AB167" s="100"/>
      <c r="AC167" s="100"/>
      <c r="AD167" s="100"/>
      <c r="AE167" s="100">
        <v>54</v>
      </c>
      <c r="AF167" s="100"/>
      <c r="AG167" s="100"/>
      <c r="AH167" s="101"/>
      <c r="AI167" s="59">
        <f t="shared" si="7"/>
        <v>150</v>
      </c>
      <c r="AJ167" s="137">
        <v>40</v>
      </c>
      <c r="AK167" s="131">
        <f t="shared" si="6"/>
        <v>2.2222222222222223</v>
      </c>
      <c r="AL167" s="35" t="s">
        <v>196</v>
      </c>
    </row>
    <row r="168" spans="1:38" x14ac:dyDescent="0.25">
      <c r="A168" s="73">
        <v>156</v>
      </c>
      <c r="B168" s="73" t="s">
        <v>227</v>
      </c>
      <c r="C168" s="118" t="s">
        <v>255</v>
      </c>
      <c r="D168" s="99">
        <v>48</v>
      </c>
      <c r="E168" s="100"/>
      <c r="F168" s="100">
        <v>12</v>
      </c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>
        <v>24</v>
      </c>
      <c r="V168" s="100"/>
      <c r="W168" s="100">
        <v>48</v>
      </c>
      <c r="X168" s="100">
        <v>12</v>
      </c>
      <c r="Y168" s="100"/>
      <c r="Z168" s="100"/>
      <c r="AA168" s="100"/>
      <c r="AB168" s="100"/>
      <c r="AC168" s="100"/>
      <c r="AD168" s="100"/>
      <c r="AE168" s="100">
        <v>6</v>
      </c>
      <c r="AF168" s="100"/>
      <c r="AG168" s="100"/>
      <c r="AH168" s="101"/>
      <c r="AI168" s="59">
        <f t="shared" si="7"/>
        <v>150</v>
      </c>
      <c r="AJ168" s="137">
        <v>241</v>
      </c>
      <c r="AK168" s="131">
        <f t="shared" si="6"/>
        <v>5.020833333333333</v>
      </c>
      <c r="AL168" s="35" t="s">
        <v>196</v>
      </c>
    </row>
    <row r="169" spans="1:38" x14ac:dyDescent="0.25">
      <c r="A169" s="73">
        <v>157</v>
      </c>
      <c r="B169" s="73" t="s">
        <v>227</v>
      </c>
      <c r="C169" s="118" t="s">
        <v>217</v>
      </c>
      <c r="D169" s="99">
        <v>72</v>
      </c>
      <c r="E169" s="100"/>
      <c r="F169" s="100">
        <v>6</v>
      </c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>
        <v>36</v>
      </c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>
        <v>36</v>
      </c>
      <c r="AF169" s="100"/>
      <c r="AG169" s="100"/>
      <c r="AH169" s="101"/>
      <c r="AI169" s="59">
        <f t="shared" si="7"/>
        <v>150</v>
      </c>
      <c r="AJ169" s="137">
        <v>203</v>
      </c>
      <c r="AK169" s="131">
        <f t="shared" si="6"/>
        <v>2.8194444444444446</v>
      </c>
      <c r="AL169" s="35" t="s">
        <v>196</v>
      </c>
    </row>
    <row r="170" spans="1:38" x14ac:dyDescent="0.25">
      <c r="A170" s="73">
        <v>158</v>
      </c>
      <c r="B170" s="73" t="s">
        <v>227</v>
      </c>
      <c r="C170" s="91" t="s">
        <v>380</v>
      </c>
      <c r="D170" s="99">
        <v>78</v>
      </c>
      <c r="E170" s="100"/>
      <c r="F170" s="100">
        <v>12</v>
      </c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>
        <v>48</v>
      </c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>
        <v>6</v>
      </c>
      <c r="AF170" s="100">
        <v>6</v>
      </c>
      <c r="AG170" s="100"/>
      <c r="AH170" s="101"/>
      <c r="AI170" s="59">
        <f t="shared" si="7"/>
        <v>150</v>
      </c>
      <c r="AJ170" s="137">
        <v>291</v>
      </c>
      <c r="AK170" s="131">
        <f t="shared" si="6"/>
        <v>3.7307692307692308</v>
      </c>
      <c r="AL170" s="35" t="s">
        <v>196</v>
      </c>
    </row>
    <row r="171" spans="1:38" x14ac:dyDescent="0.25">
      <c r="A171" s="73">
        <v>159</v>
      </c>
      <c r="B171" s="73" t="s">
        <v>227</v>
      </c>
      <c r="C171" s="91" t="s">
        <v>383</v>
      </c>
      <c r="D171" s="99">
        <v>90</v>
      </c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>
        <v>60</v>
      </c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1"/>
      <c r="AI171" s="59">
        <f t="shared" si="7"/>
        <v>150</v>
      </c>
      <c r="AJ171" s="137">
        <v>139</v>
      </c>
      <c r="AK171" s="131">
        <f t="shared" si="6"/>
        <v>1.5444444444444445</v>
      </c>
      <c r="AL171" s="35" t="s">
        <v>412</v>
      </c>
    </row>
    <row r="172" spans="1:38" x14ac:dyDescent="0.25">
      <c r="A172" s="73">
        <v>160</v>
      </c>
      <c r="B172" s="73" t="s">
        <v>227</v>
      </c>
      <c r="C172" s="91" t="s">
        <v>272</v>
      </c>
      <c r="D172" s="99">
        <v>90</v>
      </c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>
        <v>60</v>
      </c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1"/>
      <c r="AI172" s="59">
        <f t="shared" si="7"/>
        <v>150</v>
      </c>
      <c r="AJ172" s="137">
        <v>115</v>
      </c>
      <c r="AK172" s="131">
        <f t="shared" si="6"/>
        <v>1.2777777777777777</v>
      </c>
      <c r="AL172" s="35" t="s">
        <v>412</v>
      </c>
    </row>
    <row r="173" spans="1:38" ht="15.75" thickBot="1" x14ac:dyDescent="0.3">
      <c r="A173" s="73">
        <v>161</v>
      </c>
      <c r="B173" s="73" t="s">
        <v>227</v>
      </c>
      <c r="C173" s="91" t="s">
        <v>384</v>
      </c>
      <c r="D173" s="99">
        <v>90</v>
      </c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>
        <v>60</v>
      </c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1"/>
      <c r="AI173" s="59">
        <f t="shared" si="7"/>
        <v>150</v>
      </c>
      <c r="AJ173" s="137">
        <v>230</v>
      </c>
      <c r="AK173" s="131">
        <f t="shared" si="6"/>
        <v>2.5555555555555554</v>
      </c>
      <c r="AL173" s="35" t="s">
        <v>412</v>
      </c>
    </row>
    <row r="174" spans="1:38" ht="15.75" thickBot="1" x14ac:dyDescent="0.3">
      <c r="A174" s="219" t="s">
        <v>2</v>
      </c>
      <c r="B174" s="220"/>
      <c r="C174" s="230"/>
      <c r="D174" s="78">
        <f>SUM(D13:D126)</f>
        <v>1056</v>
      </c>
      <c r="E174" s="78"/>
      <c r="F174" s="78">
        <f>SUM(F13:F126)</f>
        <v>0</v>
      </c>
      <c r="G174" s="78">
        <f>SUM(G13:G126)</f>
        <v>216</v>
      </c>
      <c r="H174" s="79">
        <f>SUM(H13:H126)</f>
        <v>0</v>
      </c>
      <c r="I174" s="79"/>
      <c r="J174" s="79">
        <f t="shared" ref="J174:AH174" si="8">SUM(J13:J126)</f>
        <v>0</v>
      </c>
      <c r="K174" s="79">
        <f t="shared" si="8"/>
        <v>0</v>
      </c>
      <c r="L174" s="79">
        <f t="shared" si="8"/>
        <v>164</v>
      </c>
      <c r="M174" s="79">
        <f t="shared" si="8"/>
        <v>12</v>
      </c>
      <c r="N174" s="79">
        <f t="shared" si="8"/>
        <v>0</v>
      </c>
      <c r="O174" s="79">
        <f t="shared" si="8"/>
        <v>0</v>
      </c>
      <c r="P174" s="79">
        <f t="shared" si="8"/>
        <v>0</v>
      </c>
      <c r="Q174" s="79">
        <f t="shared" si="8"/>
        <v>0</v>
      </c>
      <c r="R174" s="79">
        <f t="shared" si="8"/>
        <v>342</v>
      </c>
      <c r="S174" s="79">
        <f t="shared" si="8"/>
        <v>1902</v>
      </c>
      <c r="T174" s="79">
        <f t="shared" si="8"/>
        <v>90</v>
      </c>
      <c r="U174" s="79">
        <f t="shared" si="8"/>
        <v>1608</v>
      </c>
      <c r="V174" s="79">
        <f t="shared" si="8"/>
        <v>0</v>
      </c>
      <c r="W174" s="79">
        <f t="shared" si="8"/>
        <v>2496</v>
      </c>
      <c r="X174" s="79">
        <f t="shared" si="8"/>
        <v>4560</v>
      </c>
      <c r="Y174" s="79">
        <f t="shared" si="8"/>
        <v>0</v>
      </c>
      <c r="Z174" s="79">
        <f t="shared" si="8"/>
        <v>0</v>
      </c>
      <c r="AA174" s="79">
        <f t="shared" si="8"/>
        <v>0</v>
      </c>
      <c r="AB174" s="79">
        <f t="shared" si="8"/>
        <v>0</v>
      </c>
      <c r="AC174" s="79">
        <f t="shared" si="8"/>
        <v>0</v>
      </c>
      <c r="AD174" s="79">
        <f t="shared" si="8"/>
        <v>0</v>
      </c>
      <c r="AE174" s="79">
        <f t="shared" si="8"/>
        <v>524</v>
      </c>
      <c r="AF174" s="79">
        <f t="shared" si="8"/>
        <v>48</v>
      </c>
      <c r="AG174" s="79">
        <f t="shared" si="8"/>
        <v>994</v>
      </c>
      <c r="AH174" s="80">
        <f t="shared" si="8"/>
        <v>0</v>
      </c>
      <c r="AI174" s="85">
        <f>SUM(AI13:AI126)</f>
        <v>14012</v>
      </c>
      <c r="AJ174" s="138">
        <f>SUM(AJ13:AJ126)</f>
        <v>5174</v>
      </c>
      <c r="AK174" s="155">
        <f>+AJ174/D174</f>
        <v>4.8996212121212119</v>
      </c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C176" s="50" t="s">
        <v>18</v>
      </c>
      <c r="AD176" s="49"/>
      <c r="AE176" s="49"/>
    </row>
    <row r="177" spans="1:36" x14ac:dyDescent="0.25">
      <c r="A177" s="36"/>
      <c r="B177" s="36"/>
      <c r="AD177" s="49"/>
      <c r="AE177" s="49"/>
    </row>
    <row r="178" spans="1:36" x14ac:dyDescent="0.25">
      <c r="A178" s="36"/>
      <c r="B178" s="36"/>
      <c r="AD178" s="49"/>
      <c r="AE178" s="49"/>
    </row>
    <row r="179" spans="1:36" x14ac:dyDescent="0.25">
      <c r="A179" s="36"/>
      <c r="B179" s="36"/>
      <c r="AD179" s="49"/>
      <c r="AE179" s="49"/>
    </row>
    <row r="180" spans="1:36" x14ac:dyDescent="0.25">
      <c r="A180" s="51"/>
      <c r="B180" s="51"/>
      <c r="C180" s="52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AA180" s="53"/>
      <c r="AB180" s="53"/>
      <c r="AC180" s="53"/>
      <c r="AD180" s="49"/>
      <c r="AE180" s="49"/>
      <c r="AF180" s="53"/>
      <c r="AG180" s="53"/>
      <c r="AH180" s="53"/>
    </row>
    <row r="181" spans="1:36" x14ac:dyDescent="0.25">
      <c r="A181" t="s">
        <v>5</v>
      </c>
      <c r="C181" s="54"/>
      <c r="F181" s="36" t="s">
        <v>6</v>
      </c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AA181" s="44"/>
      <c r="AB181" s="44"/>
      <c r="AC181" s="44"/>
      <c r="AD181" s="49"/>
      <c r="AE181" s="49"/>
      <c r="AF181" s="44"/>
      <c r="AG181" s="44"/>
      <c r="AH181" s="44"/>
    </row>
    <row r="182" spans="1:36" x14ac:dyDescent="0.25">
      <c r="A182" s="36"/>
      <c r="B182" s="36"/>
      <c r="AD182" s="49"/>
      <c r="AE182" s="49"/>
    </row>
    <row r="183" spans="1:36" x14ac:dyDescent="0.25">
      <c r="A183" s="36"/>
      <c r="B183" s="36"/>
      <c r="AD183" s="49"/>
      <c r="AE183" s="49"/>
    </row>
    <row r="184" spans="1:36" x14ac:dyDescent="0.25">
      <c r="A184" s="36"/>
      <c r="B184" s="36"/>
      <c r="AD184" s="49"/>
      <c r="AE184" s="49"/>
    </row>
    <row r="185" spans="1:36" x14ac:dyDescent="0.25">
      <c r="A185" s="51"/>
      <c r="B185" s="51"/>
      <c r="C185" s="52"/>
      <c r="AD185" s="49"/>
      <c r="AE185" s="49"/>
    </row>
    <row r="186" spans="1:36" x14ac:dyDescent="0.25">
      <c r="A186" t="s">
        <v>4</v>
      </c>
      <c r="C186" s="54"/>
      <c r="AD186" s="49"/>
      <c r="AE186" s="49"/>
    </row>
    <row r="187" spans="1:36" x14ac:dyDescent="0.25">
      <c r="A187" s="36"/>
      <c r="B187" s="36"/>
      <c r="F187" s="55" t="s">
        <v>146</v>
      </c>
      <c r="AD187" s="49"/>
      <c r="AE187" s="49"/>
    </row>
    <row r="188" spans="1:36" x14ac:dyDescent="0.25">
      <c r="A188" s="36"/>
      <c r="B188" s="36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55"/>
      <c r="AC188" s="55"/>
      <c r="AD188" s="149"/>
      <c r="AE188" s="149"/>
      <c r="AF188" s="55"/>
      <c r="AG188" s="55"/>
      <c r="AH188" s="55"/>
      <c r="AI188" s="55"/>
      <c r="AJ188" s="55"/>
    </row>
    <row r="189" spans="1:36" x14ac:dyDescent="0.25">
      <c r="A189" s="36"/>
      <c r="B189" s="36"/>
      <c r="D189" s="149" t="s">
        <v>19</v>
      </c>
      <c r="E189" s="149"/>
      <c r="F189" s="149" t="s">
        <v>129</v>
      </c>
      <c r="G189" s="149"/>
      <c r="H189" s="149"/>
      <c r="I189" s="149"/>
      <c r="J189" s="149"/>
      <c r="K189" s="149"/>
      <c r="L189" s="149"/>
      <c r="M189" s="149"/>
      <c r="N189" s="149"/>
      <c r="O189" s="149" t="s">
        <v>159</v>
      </c>
      <c r="P189" s="149"/>
      <c r="Q189" s="149" t="s">
        <v>140</v>
      </c>
      <c r="R189" s="149"/>
      <c r="S189" s="55"/>
      <c r="T189" s="55"/>
      <c r="U189" s="55"/>
      <c r="V189" s="55"/>
      <c r="W189" s="149"/>
      <c r="X189" s="149"/>
      <c r="Y189" s="150" t="s">
        <v>125</v>
      </c>
      <c r="Z189" s="151" t="s">
        <v>126</v>
      </c>
      <c r="AA189" s="149"/>
      <c r="AB189" s="55"/>
      <c r="AC189" s="55"/>
      <c r="AD189" s="149"/>
      <c r="AE189" s="149"/>
      <c r="AF189" s="55"/>
      <c r="AG189" s="55"/>
      <c r="AH189" s="55"/>
      <c r="AI189" s="55"/>
      <c r="AJ189" s="55"/>
    </row>
    <row r="190" spans="1:36" x14ac:dyDescent="0.25">
      <c r="A190" s="36"/>
      <c r="B190" s="36"/>
      <c r="D190" s="149" t="s">
        <v>152</v>
      </c>
      <c r="E190" s="149"/>
      <c r="F190" s="149" t="s">
        <v>174</v>
      </c>
      <c r="G190" s="149"/>
      <c r="H190" s="149"/>
      <c r="I190" s="149"/>
      <c r="J190" s="149"/>
      <c r="K190" s="149"/>
      <c r="L190" s="149"/>
      <c r="M190" s="149"/>
      <c r="N190" s="149"/>
      <c r="O190" s="149" t="s">
        <v>53</v>
      </c>
      <c r="P190" s="149"/>
      <c r="Q190" s="149" t="s">
        <v>54</v>
      </c>
      <c r="R190" s="149"/>
      <c r="S190" s="55"/>
      <c r="T190" s="55"/>
      <c r="U190" s="55"/>
      <c r="V190" s="55"/>
      <c r="W190" s="149"/>
      <c r="X190" s="149"/>
      <c r="Y190" s="149" t="s">
        <v>117</v>
      </c>
      <c r="Z190" s="149" t="s">
        <v>118</v>
      </c>
      <c r="AA190" s="149"/>
      <c r="AB190" s="55"/>
      <c r="AC190" s="55"/>
      <c r="AD190" s="149"/>
      <c r="AE190" s="149"/>
      <c r="AF190" s="55"/>
      <c r="AG190" s="55"/>
      <c r="AH190" s="55"/>
      <c r="AI190" s="55"/>
      <c r="AJ190" s="55"/>
    </row>
    <row r="191" spans="1:36" x14ac:dyDescent="0.25">
      <c r="A191" s="36"/>
      <c r="B191" s="36"/>
      <c r="D191" s="149" t="s">
        <v>20</v>
      </c>
      <c r="E191" s="149"/>
      <c r="F191" s="149" t="s">
        <v>103</v>
      </c>
      <c r="G191" s="149"/>
      <c r="H191" s="149"/>
      <c r="I191" s="149"/>
      <c r="J191" s="149"/>
      <c r="K191" s="149"/>
      <c r="L191" s="149"/>
      <c r="M191" s="149"/>
      <c r="N191" s="149"/>
      <c r="O191" s="149" t="s">
        <v>21</v>
      </c>
      <c r="P191" s="149"/>
      <c r="Q191" s="149" t="s">
        <v>115</v>
      </c>
      <c r="R191" s="149"/>
      <c r="S191" s="55"/>
      <c r="T191" s="55"/>
      <c r="U191" s="55"/>
      <c r="V191" s="55"/>
      <c r="W191" s="149"/>
      <c r="X191" s="149"/>
      <c r="Y191" s="149" t="s">
        <v>120</v>
      </c>
      <c r="Z191" s="149" t="s">
        <v>121</v>
      </c>
      <c r="AA191" s="151"/>
      <c r="AB191" s="55"/>
      <c r="AC191" s="55"/>
      <c r="AD191" s="149"/>
      <c r="AE191" s="149"/>
      <c r="AF191" s="55"/>
      <c r="AG191" s="55"/>
      <c r="AH191" s="55"/>
      <c r="AI191" s="55"/>
      <c r="AJ191" s="55"/>
    </row>
    <row r="192" spans="1:36" x14ac:dyDescent="0.25">
      <c r="A192" s="36"/>
      <c r="B192" s="36"/>
      <c r="D192" s="149" t="s">
        <v>130</v>
      </c>
      <c r="E192" s="149"/>
      <c r="F192" s="149" t="s">
        <v>131</v>
      </c>
      <c r="G192" s="149"/>
      <c r="H192" s="149"/>
      <c r="I192" s="149"/>
      <c r="J192" s="149"/>
      <c r="K192" s="149"/>
      <c r="L192" s="149"/>
      <c r="M192" s="149"/>
      <c r="N192" s="149"/>
      <c r="O192" s="149" t="s">
        <v>29</v>
      </c>
      <c r="P192" s="149"/>
      <c r="Q192" s="149" t="s">
        <v>30</v>
      </c>
      <c r="R192" s="149"/>
      <c r="S192" s="55"/>
      <c r="T192" s="55"/>
      <c r="U192" s="55"/>
      <c r="V192" s="55"/>
      <c r="W192" s="149"/>
      <c r="X192" s="149"/>
      <c r="Y192" s="149" t="s">
        <v>122</v>
      </c>
      <c r="Z192" s="149" t="s">
        <v>123</v>
      </c>
      <c r="AA192" s="151"/>
      <c r="AB192" s="55"/>
      <c r="AC192" s="55"/>
      <c r="AD192" s="149"/>
      <c r="AE192" s="149"/>
      <c r="AF192" s="55"/>
      <c r="AG192" s="55"/>
      <c r="AH192" s="55"/>
      <c r="AI192" s="55"/>
      <c r="AJ192" s="55"/>
    </row>
    <row r="193" spans="1:36" x14ac:dyDescent="0.25">
      <c r="A193" s="36"/>
      <c r="B193" s="36"/>
      <c r="D193" s="149" t="s">
        <v>102</v>
      </c>
      <c r="E193" s="149"/>
      <c r="F193" s="149" t="s">
        <v>132</v>
      </c>
      <c r="G193" s="149"/>
      <c r="H193" s="149"/>
      <c r="I193" s="149"/>
      <c r="J193" s="149"/>
      <c r="K193" s="149"/>
      <c r="L193" s="149"/>
      <c r="M193" s="149"/>
      <c r="N193" s="149"/>
      <c r="O193" s="149" t="s">
        <v>22</v>
      </c>
      <c r="P193" s="149"/>
      <c r="Q193" s="149" t="s">
        <v>23</v>
      </c>
      <c r="R193" s="149"/>
      <c r="S193" s="55"/>
      <c r="T193" s="55"/>
      <c r="U193" s="55"/>
      <c r="V193" s="55"/>
      <c r="W193" s="149"/>
      <c r="X193" s="149"/>
      <c r="Y193" s="149" t="s">
        <v>150</v>
      </c>
      <c r="Z193" s="149" t="s">
        <v>151</v>
      </c>
      <c r="AA193" s="149"/>
      <c r="AB193" s="55"/>
      <c r="AC193" s="55"/>
      <c r="AD193" s="149"/>
      <c r="AE193" s="149"/>
      <c r="AF193" s="55"/>
      <c r="AG193" s="55"/>
      <c r="AH193" s="55"/>
      <c r="AI193" s="55"/>
      <c r="AJ193" s="55"/>
    </row>
    <row r="194" spans="1:36" x14ac:dyDescent="0.25">
      <c r="A194" s="36"/>
      <c r="B194" s="36"/>
      <c r="D194" s="149" t="s">
        <v>133</v>
      </c>
      <c r="E194" s="149"/>
      <c r="F194" s="149" t="s">
        <v>134</v>
      </c>
      <c r="G194" s="149"/>
      <c r="H194" s="149"/>
      <c r="I194" s="149"/>
      <c r="J194" s="149"/>
      <c r="K194" s="149"/>
      <c r="L194" s="149"/>
      <c r="M194" s="149"/>
      <c r="N194" s="149"/>
      <c r="O194" s="149" t="s">
        <v>141</v>
      </c>
      <c r="P194" s="149"/>
      <c r="Q194" s="149" t="s">
        <v>144</v>
      </c>
      <c r="R194" s="55"/>
      <c r="S194" s="55"/>
      <c r="T194" s="55"/>
      <c r="U194" s="55"/>
      <c r="V194" s="55"/>
      <c r="W194" s="149"/>
      <c r="X194" s="149"/>
      <c r="Y194" s="149" t="s">
        <v>160</v>
      </c>
      <c r="Z194" s="149" t="s">
        <v>161</v>
      </c>
      <c r="AA194" s="149"/>
      <c r="AB194" s="55"/>
      <c r="AC194" s="55"/>
      <c r="AD194" s="149"/>
      <c r="AE194" s="149"/>
      <c r="AF194" s="55"/>
      <c r="AG194" s="55"/>
      <c r="AH194" s="55"/>
      <c r="AI194" s="55"/>
      <c r="AJ194" s="55"/>
    </row>
    <row r="195" spans="1:36" x14ac:dyDescent="0.25">
      <c r="A195" s="36"/>
      <c r="B195" s="36"/>
      <c r="D195" s="149" t="s">
        <v>135</v>
      </c>
      <c r="E195" s="149"/>
      <c r="F195" s="149" t="s">
        <v>136</v>
      </c>
      <c r="G195" s="149"/>
      <c r="H195" s="149"/>
      <c r="I195" s="149"/>
      <c r="J195" s="149"/>
      <c r="K195" s="149"/>
      <c r="L195" s="149"/>
      <c r="M195" s="149"/>
      <c r="N195" s="149"/>
      <c r="O195" s="149" t="s">
        <v>142</v>
      </c>
      <c r="P195" s="149"/>
      <c r="Q195" s="149" t="s">
        <v>143</v>
      </c>
      <c r="R195" s="149"/>
      <c r="S195" s="55"/>
      <c r="T195" s="55"/>
      <c r="U195" s="55"/>
      <c r="V195" s="55"/>
      <c r="W195" s="149"/>
      <c r="X195" s="149"/>
      <c r="Y195" s="149" t="s">
        <v>163</v>
      </c>
      <c r="Z195" s="149" t="s">
        <v>164</v>
      </c>
      <c r="AA195" s="149"/>
      <c r="AB195" s="55"/>
      <c r="AC195" s="55"/>
      <c r="AD195" s="149"/>
      <c r="AE195" s="149"/>
      <c r="AF195" s="55"/>
      <c r="AG195" s="55"/>
      <c r="AH195" s="55"/>
      <c r="AI195" s="55"/>
      <c r="AJ195" s="55"/>
    </row>
    <row r="196" spans="1:36" x14ac:dyDescent="0.25">
      <c r="A196" s="36"/>
      <c r="B196" s="36"/>
      <c r="D196" s="149" t="s">
        <v>137</v>
      </c>
      <c r="E196" s="149"/>
      <c r="F196" s="149" t="s">
        <v>138</v>
      </c>
      <c r="G196" s="55"/>
      <c r="H196" s="55"/>
      <c r="I196" s="55"/>
      <c r="J196" s="55"/>
      <c r="K196" s="55"/>
      <c r="L196" s="55"/>
      <c r="M196" s="55"/>
      <c r="N196" s="55"/>
      <c r="O196" s="149" t="s">
        <v>25</v>
      </c>
      <c r="P196" s="149"/>
      <c r="Q196" s="149" t="s">
        <v>28</v>
      </c>
      <c r="R196" s="149"/>
      <c r="S196" s="55"/>
      <c r="T196" s="55"/>
      <c r="U196" s="55"/>
      <c r="V196" s="55"/>
      <c r="W196" s="55"/>
      <c r="X196" s="55"/>
      <c r="Y196" s="149" t="s">
        <v>166</v>
      </c>
      <c r="Z196" s="149" t="s">
        <v>167</v>
      </c>
      <c r="AA196" s="55"/>
      <c r="AB196" s="55"/>
      <c r="AC196" s="55"/>
      <c r="AD196" s="149"/>
      <c r="AE196" s="149"/>
      <c r="AF196" s="55"/>
      <c r="AG196" s="55"/>
      <c r="AH196" s="55"/>
      <c r="AI196" s="55"/>
      <c r="AJ196" s="55"/>
    </row>
    <row r="197" spans="1:36" x14ac:dyDescent="0.25">
      <c r="A197" s="36"/>
      <c r="B197" s="36"/>
      <c r="D197" s="149" t="s">
        <v>110</v>
      </c>
      <c r="E197" s="149"/>
      <c r="F197" s="149" t="s">
        <v>111</v>
      </c>
      <c r="G197" s="55"/>
      <c r="H197" s="55"/>
      <c r="I197" s="55"/>
      <c r="J197" s="55"/>
      <c r="K197" s="55"/>
      <c r="L197" s="55"/>
      <c r="M197" s="55"/>
      <c r="N197" s="55"/>
      <c r="O197" s="149" t="s">
        <v>153</v>
      </c>
      <c r="P197" s="149"/>
      <c r="Q197" s="149" t="s">
        <v>154</v>
      </c>
      <c r="R197" s="149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149"/>
      <c r="AE197" s="149"/>
      <c r="AF197" s="55"/>
      <c r="AG197" s="55"/>
      <c r="AH197" s="55"/>
      <c r="AI197" s="55"/>
      <c r="AJ197" s="55"/>
    </row>
    <row r="198" spans="1:36" x14ac:dyDescent="0.25">
      <c r="A198" s="36"/>
      <c r="B198" s="36"/>
      <c r="D198" s="149" t="s">
        <v>109</v>
      </c>
      <c r="E198" s="149"/>
      <c r="F198" s="149" t="s">
        <v>139</v>
      </c>
      <c r="G198" s="55"/>
      <c r="H198" s="55"/>
      <c r="I198" s="55"/>
      <c r="J198" s="55"/>
      <c r="K198" s="55"/>
      <c r="L198" s="55"/>
      <c r="M198" s="55"/>
      <c r="N198" s="55"/>
      <c r="O198" s="149" t="s">
        <v>26</v>
      </c>
      <c r="P198" s="149"/>
      <c r="Q198" s="149" t="s">
        <v>145</v>
      </c>
      <c r="R198" s="228"/>
      <c r="S198" s="228"/>
      <c r="T198" s="228"/>
      <c r="U198" s="228"/>
      <c r="V198" s="228"/>
      <c r="W198" s="55"/>
      <c r="X198" s="55"/>
      <c r="Y198" s="55"/>
      <c r="Z198" s="55"/>
      <c r="AA198" s="55"/>
      <c r="AB198" s="55"/>
      <c r="AC198" s="55"/>
      <c r="AD198" s="149"/>
      <c r="AE198" s="149"/>
      <c r="AF198" s="55"/>
      <c r="AG198" s="55"/>
      <c r="AH198" s="55"/>
      <c r="AI198" s="55"/>
      <c r="AJ198" s="55"/>
    </row>
    <row r="199" spans="1:36" x14ac:dyDescent="0.25">
      <c r="A199" s="36"/>
      <c r="B199" s="36"/>
      <c r="D199" s="149" t="s">
        <v>113</v>
      </c>
      <c r="E199" s="149"/>
      <c r="F199" s="149" t="s">
        <v>114</v>
      </c>
      <c r="G199" s="55"/>
      <c r="H199" s="55"/>
      <c r="I199" s="55"/>
      <c r="J199" s="55"/>
      <c r="K199" s="55"/>
      <c r="L199" s="55"/>
      <c r="M199" s="55"/>
      <c r="N199" s="55"/>
      <c r="O199" s="149" t="s">
        <v>24</v>
      </c>
      <c r="P199" s="149"/>
      <c r="Q199" s="149" t="s">
        <v>27</v>
      </c>
      <c r="R199" s="149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149"/>
      <c r="AE199" s="149"/>
      <c r="AF199" s="55"/>
      <c r="AG199" s="55"/>
      <c r="AH199" s="55"/>
      <c r="AI199" s="55"/>
      <c r="AJ199" s="55"/>
    </row>
    <row r="200" spans="1:36" x14ac:dyDescent="0.25">
      <c r="A200" s="36"/>
      <c r="B200" s="36"/>
      <c r="D200" s="149" t="s">
        <v>176</v>
      </c>
      <c r="E200" s="149"/>
      <c r="F200" s="149" t="s">
        <v>178</v>
      </c>
      <c r="G200" s="55"/>
      <c r="H200" s="55"/>
      <c r="I200" s="55"/>
      <c r="J200" s="55"/>
      <c r="K200" s="55"/>
      <c r="L200" s="55"/>
      <c r="M200" s="55"/>
      <c r="N200" s="55"/>
      <c r="O200" s="149"/>
      <c r="P200" s="149"/>
      <c r="Q200" s="149"/>
      <c r="R200" s="149"/>
      <c r="S200" s="149"/>
      <c r="T200" s="149"/>
      <c r="U200" s="55"/>
      <c r="V200" s="55"/>
      <c r="W200" s="55"/>
      <c r="X200" s="55"/>
      <c r="Y200" s="55"/>
      <c r="Z200" s="55"/>
      <c r="AA200" s="55"/>
      <c r="AB200" s="55"/>
      <c r="AC200" s="55"/>
      <c r="AD200" s="149"/>
      <c r="AE200" s="149"/>
      <c r="AF200" s="55"/>
      <c r="AG200" s="55"/>
      <c r="AH200" s="55"/>
      <c r="AI200" s="55"/>
      <c r="AJ200" s="55"/>
    </row>
  </sheetData>
  <autoFilter ref="A12:AL174" xr:uid="{E612FF81-4F9E-45EB-8922-3C57FEE97E76}"/>
  <mergeCells count="58">
    <mergeCell ref="F133:O133"/>
    <mergeCell ref="V127:Y127"/>
    <mergeCell ref="V128:Y128"/>
    <mergeCell ref="V129:Y129"/>
    <mergeCell ref="V132:Y132"/>
    <mergeCell ref="V133:Y133"/>
    <mergeCell ref="AC16:AH16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B14:AG14"/>
    <mergeCell ref="AC15:AH15"/>
    <mergeCell ref="AA60:AF60"/>
    <mergeCell ref="AC19:AH19"/>
    <mergeCell ref="AB21:AH21"/>
    <mergeCell ref="AB25:AH25"/>
    <mergeCell ref="AA27:AH27"/>
    <mergeCell ref="AA28:AG28"/>
    <mergeCell ref="AC29:AH29"/>
    <mergeCell ref="Z35:AD35"/>
    <mergeCell ref="AC43:AH43"/>
    <mergeCell ref="AA47:AF47"/>
    <mergeCell ref="AB50:AH50"/>
    <mergeCell ref="AA53:AF53"/>
    <mergeCell ref="A174:C174"/>
    <mergeCell ref="AB61:AG61"/>
    <mergeCell ref="AC63:AH63"/>
    <mergeCell ref="AC65:AG65"/>
    <mergeCell ref="AA70:AF70"/>
    <mergeCell ref="AB73:AG73"/>
    <mergeCell ref="AA77:AF77"/>
    <mergeCell ref="E127:I127"/>
    <mergeCell ref="E128:I128"/>
    <mergeCell ref="E132:I132"/>
    <mergeCell ref="E134:I134"/>
    <mergeCell ref="E135:I135"/>
    <mergeCell ref="K127:O127"/>
    <mergeCell ref="K128:O128"/>
    <mergeCell ref="K129:O129"/>
    <mergeCell ref="F130:O130"/>
    <mergeCell ref="R198:V198"/>
    <mergeCell ref="AA91:AF91"/>
    <mergeCell ref="AB92:AF92"/>
    <mergeCell ref="AA93:AF93"/>
    <mergeCell ref="AA119:AF119"/>
    <mergeCell ref="Y120:AD120"/>
    <mergeCell ref="V134:Y134"/>
    <mergeCell ref="V138:Y138"/>
    <mergeCell ref="AB133:AG133"/>
    <mergeCell ref="AB128:AG128"/>
    <mergeCell ref="AB129:AG129"/>
    <mergeCell ref="AB130:AG1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767F-DC4B-4652-87B3-EBCE2DEDB089}">
  <dimension ref="A1:AL719"/>
  <sheetViews>
    <sheetView workbookViewId="0">
      <selection activeCell="AL170" sqref="AL170:AL172"/>
    </sheetView>
  </sheetViews>
  <sheetFormatPr baseColWidth="10" defaultRowHeight="15" x14ac:dyDescent="0.25"/>
  <cols>
    <col min="1" max="1" width="5.5703125" customWidth="1"/>
    <col min="2" max="2" width="18.5703125" customWidth="1"/>
    <col min="3" max="3" width="36.7109375" style="37" bestFit="1" customWidth="1"/>
    <col min="4" max="4" width="7" customWidth="1"/>
    <col min="5" max="5" width="4.7109375" customWidth="1"/>
    <col min="6" max="6" width="6.7109375" customWidth="1"/>
    <col min="7" max="7" width="5.5703125" customWidth="1"/>
    <col min="8" max="8" width="4.7109375" customWidth="1"/>
    <col min="9" max="9" width="6.42578125" customWidth="1"/>
    <col min="10" max="10" width="5.42578125" customWidth="1"/>
    <col min="11" max="11" width="4.7109375" customWidth="1"/>
    <col min="12" max="12" width="6.42578125" customWidth="1"/>
    <col min="13" max="16" width="5.5703125" customWidth="1"/>
    <col min="17" max="17" width="4.7109375" customWidth="1"/>
    <col min="18" max="18" width="5.85546875" customWidth="1"/>
    <col min="19" max="19" width="7.140625" customWidth="1"/>
    <col min="20" max="20" width="5.85546875" customWidth="1"/>
    <col min="21" max="21" width="6.42578125" customWidth="1"/>
    <col min="22" max="22" width="5.140625" customWidth="1"/>
    <col min="23" max="23" width="6.7109375" customWidth="1"/>
    <col min="24" max="24" width="6.42578125" customWidth="1"/>
    <col min="25" max="30" width="5.42578125" customWidth="1"/>
    <col min="31" max="31" width="6.140625" customWidth="1"/>
    <col min="32" max="32" width="4.7109375" customWidth="1"/>
    <col min="33" max="34" width="5.140625" customWidth="1"/>
    <col min="35" max="35" width="9.85546875" customWidth="1"/>
    <col min="38" max="38" width="22.85546875" bestFit="1" customWidth="1"/>
  </cols>
  <sheetData>
    <row r="1" spans="1:38" x14ac:dyDescent="0.25">
      <c r="A1" s="241" t="s">
        <v>476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55"/>
    </row>
    <row r="2" spans="1:38" x14ac:dyDescent="0.25">
      <c r="A2" s="36"/>
      <c r="B2" s="36"/>
      <c r="C2"/>
    </row>
    <row r="3" spans="1:38" x14ac:dyDescent="0.25">
      <c r="A3" s="55"/>
      <c r="B3" s="156" t="s">
        <v>477</v>
      </c>
      <c r="C3" s="157" t="s">
        <v>478</v>
      </c>
      <c r="D3" s="55"/>
      <c r="U3" s="214" t="s">
        <v>479</v>
      </c>
      <c r="V3" s="215"/>
      <c r="W3" s="215"/>
      <c r="X3" s="216"/>
      <c r="Y3" s="242" t="s">
        <v>98</v>
      </c>
      <c r="Z3" s="243"/>
      <c r="AA3" s="244"/>
      <c r="AB3" s="44"/>
      <c r="AC3" s="44"/>
      <c r="AD3" s="44"/>
      <c r="AE3" s="44"/>
      <c r="AF3" s="44"/>
      <c r="AG3" s="44"/>
    </row>
    <row r="4" spans="1:38" x14ac:dyDescent="0.25">
      <c r="A4" s="55"/>
      <c r="B4" s="156" t="s">
        <v>480</v>
      </c>
      <c r="C4" s="157" t="s">
        <v>155</v>
      </c>
      <c r="D4" s="55"/>
      <c r="U4" s="214" t="s">
        <v>481</v>
      </c>
      <c r="V4" s="215"/>
      <c r="W4" s="215"/>
      <c r="X4" s="216"/>
      <c r="Y4" s="242" t="s">
        <v>99</v>
      </c>
      <c r="Z4" s="243"/>
      <c r="AA4" s="244"/>
      <c r="AB4" s="44"/>
      <c r="AC4" s="44"/>
      <c r="AD4" s="44"/>
      <c r="AE4" s="44"/>
      <c r="AF4" s="44"/>
      <c r="AG4" s="44"/>
    </row>
    <row r="5" spans="1:38" x14ac:dyDescent="0.25">
      <c r="A5" s="55"/>
      <c r="B5" s="156" t="s">
        <v>482</v>
      </c>
      <c r="C5" s="157"/>
      <c r="D5" s="55"/>
      <c r="U5" s="214" t="s">
        <v>483</v>
      </c>
      <c r="V5" s="215"/>
      <c r="W5" s="215"/>
      <c r="X5" s="216"/>
      <c r="Y5" s="242"/>
      <c r="Z5" s="243"/>
      <c r="AA5" s="244"/>
      <c r="AB5" s="44"/>
      <c r="AC5" s="44"/>
      <c r="AD5" s="44"/>
      <c r="AE5" s="44"/>
      <c r="AF5" s="44"/>
      <c r="AG5" s="44"/>
    </row>
    <row r="6" spans="1:38" x14ac:dyDescent="0.25">
      <c r="A6" s="38"/>
      <c r="B6" s="38"/>
      <c r="C6"/>
      <c r="U6" s="45"/>
      <c r="V6" s="45"/>
      <c r="W6" s="45"/>
      <c r="X6" s="46"/>
    </row>
    <row r="7" spans="1:38" x14ac:dyDescent="0.25">
      <c r="A7" s="55"/>
      <c r="B7" s="156" t="s">
        <v>484</v>
      </c>
      <c r="C7" s="158">
        <v>2025</v>
      </c>
      <c r="D7" s="55"/>
      <c r="U7" s="214" t="s">
        <v>485</v>
      </c>
      <c r="V7" s="215"/>
      <c r="W7" s="215"/>
      <c r="X7" s="216"/>
      <c r="Y7" s="240" t="s">
        <v>486</v>
      </c>
      <c r="Z7" s="240"/>
      <c r="AA7" s="240"/>
    </row>
    <row r="8" spans="1:38" ht="15.75" thickBot="1" x14ac:dyDescent="0.3">
      <c r="A8" s="36"/>
      <c r="B8" s="36"/>
      <c r="C8"/>
    </row>
    <row r="9" spans="1:38" ht="48.75" thickBot="1" x14ac:dyDescent="0.3">
      <c r="A9" s="119" t="s">
        <v>9</v>
      </c>
      <c r="B9" s="120" t="s">
        <v>284</v>
      </c>
      <c r="C9" s="120" t="s">
        <v>10</v>
      </c>
      <c r="D9" s="122" t="s">
        <v>175</v>
      </c>
      <c r="E9" s="67" t="s">
        <v>165</v>
      </c>
      <c r="F9" s="67" t="s">
        <v>173</v>
      </c>
      <c r="G9" s="67" t="s">
        <v>11</v>
      </c>
      <c r="H9" s="67" t="s">
        <v>100</v>
      </c>
      <c r="I9" s="67" t="s">
        <v>168</v>
      </c>
      <c r="J9" s="67" t="s">
        <v>104</v>
      </c>
      <c r="K9" s="67" t="s">
        <v>105</v>
      </c>
      <c r="L9" s="67" t="s">
        <v>106</v>
      </c>
      <c r="M9" s="67" t="s">
        <v>107</v>
      </c>
      <c r="N9" s="67" t="s">
        <v>108</v>
      </c>
      <c r="O9" s="67" t="s">
        <v>112</v>
      </c>
      <c r="P9" s="67" t="s">
        <v>101</v>
      </c>
      <c r="Q9" s="67" t="s">
        <v>177</v>
      </c>
      <c r="R9" s="67" t="s">
        <v>158</v>
      </c>
      <c r="S9" s="67" t="s">
        <v>55</v>
      </c>
      <c r="T9" s="67" t="s">
        <v>12</v>
      </c>
      <c r="U9" s="67" t="s">
        <v>14</v>
      </c>
      <c r="V9" s="67" t="s">
        <v>13</v>
      </c>
      <c r="W9" s="67" t="s">
        <v>127</v>
      </c>
      <c r="X9" s="67" t="s">
        <v>128</v>
      </c>
      <c r="Y9" s="159" t="s">
        <v>15</v>
      </c>
      <c r="Z9" s="159" t="s">
        <v>16</v>
      </c>
      <c r="AA9" s="159" t="s">
        <v>56</v>
      </c>
      <c r="AB9" s="160" t="s">
        <v>149</v>
      </c>
      <c r="AC9" s="160" t="s">
        <v>17</v>
      </c>
      <c r="AD9" s="160" t="s">
        <v>124</v>
      </c>
      <c r="AE9" s="159" t="s">
        <v>116</v>
      </c>
      <c r="AF9" s="159" t="s">
        <v>119</v>
      </c>
      <c r="AG9" s="161" t="s">
        <v>162</v>
      </c>
      <c r="AH9" s="161" t="s">
        <v>169</v>
      </c>
      <c r="AI9" s="82" t="s">
        <v>51</v>
      </c>
      <c r="AJ9" s="133" t="s">
        <v>38</v>
      </c>
      <c r="AK9" s="70" t="s">
        <v>52</v>
      </c>
      <c r="AL9" s="34" t="s">
        <v>208</v>
      </c>
    </row>
    <row r="10" spans="1:38" x14ac:dyDescent="0.25">
      <c r="A10" s="162">
        <v>1</v>
      </c>
      <c r="B10" s="163" t="s">
        <v>424</v>
      </c>
      <c r="C10" s="164" t="s">
        <v>59</v>
      </c>
      <c r="D10" s="165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7"/>
      <c r="Y10" s="239" t="s">
        <v>387</v>
      </c>
      <c r="Z10" s="239"/>
      <c r="AA10" s="239"/>
      <c r="AB10" s="239"/>
      <c r="AC10" s="239"/>
      <c r="AD10" s="239"/>
      <c r="AE10" s="239"/>
      <c r="AF10" s="239"/>
      <c r="AG10" s="239"/>
      <c r="AH10" s="236"/>
      <c r="AI10" s="192">
        <f t="shared" ref="AI10:AI73" si="0">SUM(D10:AH10)</f>
        <v>0</v>
      </c>
      <c r="AJ10" s="191">
        <v>0</v>
      </c>
      <c r="AK10" s="131" t="e">
        <f t="shared" ref="AK10:AK73" si="1">+AJ10/D10</f>
        <v>#DIV/0!</v>
      </c>
      <c r="AL10" s="35" t="s">
        <v>209</v>
      </c>
    </row>
    <row r="11" spans="1:38" x14ac:dyDescent="0.25">
      <c r="A11" s="162">
        <f>A10+1</f>
        <v>2</v>
      </c>
      <c r="B11" s="168" t="s">
        <v>487</v>
      </c>
      <c r="C11" s="169" t="s">
        <v>60</v>
      </c>
      <c r="D11" s="170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>
        <v>42</v>
      </c>
      <c r="V11" s="171"/>
      <c r="W11" s="171">
        <v>120</v>
      </c>
      <c r="X11" s="171">
        <v>72</v>
      </c>
      <c r="Y11" s="166"/>
      <c r="Z11" s="166"/>
      <c r="AA11" s="172"/>
      <c r="AB11" s="172"/>
      <c r="AC11" s="172"/>
      <c r="AD11" s="172"/>
      <c r="AE11" s="172"/>
      <c r="AF11" s="172"/>
      <c r="AG11" s="172"/>
      <c r="AH11" s="173"/>
      <c r="AI11" s="192">
        <f t="shared" si="0"/>
        <v>234</v>
      </c>
      <c r="AJ11" s="135">
        <v>0</v>
      </c>
      <c r="AK11" s="131" t="e">
        <f t="shared" si="1"/>
        <v>#DIV/0!</v>
      </c>
      <c r="AL11" s="35" t="s">
        <v>209</v>
      </c>
    </row>
    <row r="12" spans="1:38" x14ac:dyDescent="0.25">
      <c r="A12" s="162">
        <f t="shared" ref="A12:A75" si="2">A11+1</f>
        <v>3</v>
      </c>
      <c r="B12" s="168" t="s">
        <v>488</v>
      </c>
      <c r="C12" s="169" t="s">
        <v>61</v>
      </c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4"/>
      <c r="Z12" s="175"/>
      <c r="AA12" s="175"/>
      <c r="AB12" s="239" t="s">
        <v>388</v>
      </c>
      <c r="AC12" s="239"/>
      <c r="AD12" s="239"/>
      <c r="AE12" s="239"/>
      <c r="AF12" s="239"/>
      <c r="AG12" s="239"/>
      <c r="AH12" s="236"/>
      <c r="AI12" s="192">
        <f t="shared" si="0"/>
        <v>0</v>
      </c>
      <c r="AJ12" s="135">
        <v>0</v>
      </c>
      <c r="AK12" s="131" t="e">
        <f t="shared" si="1"/>
        <v>#DIV/0!</v>
      </c>
      <c r="AL12" s="35" t="s">
        <v>209</v>
      </c>
    </row>
    <row r="13" spans="1:38" x14ac:dyDescent="0.25">
      <c r="A13" s="162">
        <f t="shared" si="2"/>
        <v>4</v>
      </c>
      <c r="B13" s="168" t="s">
        <v>488</v>
      </c>
      <c r="C13" s="169" t="s">
        <v>62</v>
      </c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6"/>
      <c r="Y13" s="239" t="s">
        <v>489</v>
      </c>
      <c r="Z13" s="239"/>
      <c r="AA13" s="239"/>
      <c r="AB13" s="239"/>
      <c r="AC13" s="239"/>
      <c r="AD13" s="239"/>
      <c r="AE13" s="239"/>
      <c r="AF13" s="239"/>
      <c r="AG13" s="239"/>
      <c r="AH13" s="236"/>
      <c r="AI13" s="192">
        <f t="shared" si="0"/>
        <v>0</v>
      </c>
      <c r="AJ13" s="135">
        <v>0</v>
      </c>
      <c r="AK13" s="131" t="e">
        <f t="shared" si="1"/>
        <v>#DIV/0!</v>
      </c>
      <c r="AL13" s="35" t="s">
        <v>209</v>
      </c>
    </row>
    <row r="14" spans="1:38" x14ac:dyDescent="0.25">
      <c r="A14" s="162">
        <f t="shared" si="2"/>
        <v>5</v>
      </c>
      <c r="B14" s="168" t="s">
        <v>488</v>
      </c>
      <c r="C14" s="169" t="s">
        <v>63</v>
      </c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>
        <v>42</v>
      </c>
      <c r="V14" s="171"/>
      <c r="W14" s="171">
        <v>60</v>
      </c>
      <c r="X14" s="171">
        <v>48</v>
      </c>
      <c r="Y14" s="166"/>
      <c r="Z14" s="166"/>
      <c r="AA14" s="166"/>
      <c r="AB14" s="166"/>
      <c r="AC14" s="166"/>
      <c r="AD14" s="166"/>
      <c r="AE14" s="166"/>
      <c r="AF14" s="166"/>
      <c r="AG14" s="166"/>
      <c r="AH14" s="167"/>
      <c r="AI14" s="192">
        <f t="shared" si="0"/>
        <v>150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162">
        <f t="shared" si="2"/>
        <v>6</v>
      </c>
      <c r="B15" s="168" t="s">
        <v>488</v>
      </c>
      <c r="C15" s="169" t="s">
        <v>64</v>
      </c>
      <c r="D15" s="170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>
        <v>54</v>
      </c>
      <c r="V15" s="171"/>
      <c r="W15" s="171">
        <v>48</v>
      </c>
      <c r="X15" s="171">
        <v>48</v>
      </c>
      <c r="Y15" s="174"/>
      <c r="Z15" s="174"/>
      <c r="AA15" s="174"/>
      <c r="AB15" s="174"/>
      <c r="AC15" s="174"/>
      <c r="AD15" s="174"/>
      <c r="AE15" s="174"/>
      <c r="AF15" s="174"/>
      <c r="AG15" s="174"/>
      <c r="AH15" s="175"/>
      <c r="AI15" s="192">
        <f t="shared" si="0"/>
        <v>150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162">
        <f t="shared" si="2"/>
        <v>7</v>
      </c>
      <c r="B16" s="163" t="s">
        <v>426</v>
      </c>
      <c r="C16" s="169" t="s">
        <v>490</v>
      </c>
      <c r="D16" s="170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6"/>
      <c r="Y16" s="239" t="s">
        <v>390</v>
      </c>
      <c r="Z16" s="239"/>
      <c r="AA16" s="239"/>
      <c r="AB16" s="239"/>
      <c r="AC16" s="239"/>
      <c r="AD16" s="239"/>
      <c r="AE16" s="239"/>
      <c r="AF16" s="239"/>
      <c r="AG16" s="239"/>
      <c r="AH16" s="236"/>
      <c r="AI16" s="192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162">
        <f t="shared" si="2"/>
        <v>8</v>
      </c>
      <c r="B17" s="168" t="s">
        <v>426</v>
      </c>
      <c r="C17" s="169" t="s">
        <v>66</v>
      </c>
      <c r="D17" s="170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>
        <v>54</v>
      </c>
      <c r="V17" s="171"/>
      <c r="W17" s="171"/>
      <c r="X17" s="171">
        <v>96</v>
      </c>
      <c r="Y17" s="166"/>
      <c r="Z17" s="166"/>
      <c r="AA17" s="166"/>
      <c r="AB17" s="172"/>
      <c r="AC17" s="172"/>
      <c r="AD17" s="172"/>
      <c r="AE17" s="172"/>
      <c r="AF17" s="172"/>
      <c r="AG17" s="172"/>
      <c r="AH17" s="173"/>
      <c r="AI17" s="192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162">
        <f t="shared" si="2"/>
        <v>9</v>
      </c>
      <c r="B18" s="168" t="s">
        <v>426</v>
      </c>
      <c r="C18" s="169" t="s">
        <v>67</v>
      </c>
      <c r="D18" s="170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6"/>
      <c r="AB18" s="239" t="s">
        <v>388</v>
      </c>
      <c r="AC18" s="239"/>
      <c r="AD18" s="239"/>
      <c r="AE18" s="239"/>
      <c r="AF18" s="239"/>
      <c r="AG18" s="239"/>
      <c r="AH18" s="236"/>
      <c r="AI18" s="192">
        <f t="shared" si="0"/>
        <v>0</v>
      </c>
      <c r="AJ18" s="135">
        <v>0</v>
      </c>
      <c r="AK18" s="131" t="e">
        <f t="shared" si="1"/>
        <v>#DIV/0!</v>
      </c>
      <c r="AL18" s="35" t="s">
        <v>209</v>
      </c>
    </row>
    <row r="19" spans="1:38" ht="15" customHeight="1" x14ac:dyDescent="0.25">
      <c r="A19" s="162">
        <f t="shared" si="2"/>
        <v>10</v>
      </c>
      <c r="B19" s="163" t="s">
        <v>426</v>
      </c>
      <c r="C19" s="169" t="s">
        <v>68</v>
      </c>
      <c r="D19" s="170">
        <v>24</v>
      </c>
      <c r="E19" s="171"/>
      <c r="F19" s="171"/>
      <c r="G19" s="171">
        <v>30</v>
      </c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>
        <v>12</v>
      </c>
      <c r="S19" s="171">
        <v>24</v>
      </c>
      <c r="T19" s="171"/>
      <c r="U19" s="171">
        <v>48</v>
      </c>
      <c r="V19" s="171"/>
      <c r="W19" s="171"/>
      <c r="X19" s="171"/>
      <c r="Y19" s="171"/>
      <c r="Z19" s="171"/>
      <c r="AA19" s="171"/>
      <c r="AB19" s="166"/>
      <c r="AC19" s="166"/>
      <c r="AD19" s="166"/>
      <c r="AE19" s="166"/>
      <c r="AF19" s="166"/>
      <c r="AG19" s="166">
        <v>12</v>
      </c>
      <c r="AH19" s="167"/>
      <c r="AI19" s="192">
        <f t="shared" si="0"/>
        <v>150</v>
      </c>
      <c r="AJ19" s="135">
        <v>78</v>
      </c>
      <c r="AK19" s="131">
        <f t="shared" si="1"/>
        <v>3.25</v>
      </c>
      <c r="AL19" s="35" t="s">
        <v>209</v>
      </c>
    </row>
    <row r="20" spans="1:38" x14ac:dyDescent="0.25">
      <c r="A20" s="162">
        <f t="shared" si="2"/>
        <v>11</v>
      </c>
      <c r="B20" s="168" t="s">
        <v>426</v>
      </c>
      <c r="C20" s="169" t="s">
        <v>221</v>
      </c>
      <c r="D20" s="170">
        <v>12</v>
      </c>
      <c r="E20" s="171"/>
      <c r="F20" s="171"/>
      <c r="G20" s="171">
        <v>30</v>
      </c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>
        <v>2</v>
      </c>
      <c r="S20" s="171">
        <v>4</v>
      </c>
      <c r="T20" s="171"/>
      <c r="U20" s="171">
        <v>54</v>
      </c>
      <c r="V20" s="171"/>
      <c r="W20" s="171"/>
      <c r="X20" s="171">
        <v>36</v>
      </c>
      <c r="Y20" s="171"/>
      <c r="Z20" s="171"/>
      <c r="AA20" s="171"/>
      <c r="AB20" s="171"/>
      <c r="AC20" s="171"/>
      <c r="AD20" s="171"/>
      <c r="AE20" s="171"/>
      <c r="AF20" s="171">
        <v>6</v>
      </c>
      <c r="AG20" s="171">
        <v>6</v>
      </c>
      <c r="AH20" s="176"/>
      <c r="AI20" s="192">
        <f t="shared" si="0"/>
        <v>150</v>
      </c>
      <c r="AJ20" s="135">
        <v>41</v>
      </c>
      <c r="AK20" s="131">
        <f t="shared" si="1"/>
        <v>3.4166666666666665</v>
      </c>
      <c r="AL20" s="35" t="s">
        <v>209</v>
      </c>
    </row>
    <row r="21" spans="1:38" x14ac:dyDescent="0.25">
      <c r="A21" s="162">
        <f t="shared" si="2"/>
        <v>12</v>
      </c>
      <c r="B21" s="163" t="s">
        <v>491</v>
      </c>
      <c r="C21" s="169" t="s">
        <v>69</v>
      </c>
      <c r="D21" s="170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>
        <v>54</v>
      </c>
      <c r="V21" s="171"/>
      <c r="W21" s="171">
        <v>24</v>
      </c>
      <c r="X21" s="171">
        <v>72</v>
      </c>
      <c r="Y21" s="171"/>
      <c r="Z21" s="171"/>
      <c r="AA21" s="171"/>
      <c r="AB21" s="171"/>
      <c r="AC21" s="171"/>
      <c r="AD21" s="171"/>
      <c r="AE21" s="171"/>
      <c r="AF21" s="171"/>
      <c r="AG21" s="171"/>
      <c r="AH21" s="176"/>
      <c r="AI21" s="192">
        <f t="shared" si="0"/>
        <v>150</v>
      </c>
      <c r="AJ21" s="135">
        <v>0</v>
      </c>
      <c r="AK21" s="131" t="e">
        <f t="shared" si="1"/>
        <v>#DIV/0!</v>
      </c>
      <c r="AL21" s="35" t="s">
        <v>209</v>
      </c>
    </row>
    <row r="22" spans="1:38" x14ac:dyDescent="0.25">
      <c r="A22" s="162">
        <f t="shared" si="2"/>
        <v>13</v>
      </c>
      <c r="B22" s="168" t="s">
        <v>491</v>
      </c>
      <c r="C22" s="169" t="s">
        <v>70</v>
      </c>
      <c r="D22" s="170">
        <v>4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>
        <v>48</v>
      </c>
      <c r="V22" s="171"/>
      <c r="W22" s="171">
        <v>24</v>
      </c>
      <c r="X22" s="171">
        <v>72</v>
      </c>
      <c r="Y22" s="171"/>
      <c r="Z22" s="171"/>
      <c r="AA22" s="171"/>
      <c r="AB22" s="171"/>
      <c r="AC22" s="171"/>
      <c r="AD22" s="171"/>
      <c r="AE22" s="171"/>
      <c r="AF22" s="171"/>
      <c r="AG22" s="171">
        <v>2</v>
      </c>
      <c r="AH22" s="176"/>
      <c r="AI22" s="192">
        <f t="shared" si="0"/>
        <v>150</v>
      </c>
      <c r="AJ22" s="135">
        <v>1</v>
      </c>
      <c r="AK22" s="131">
        <f t="shared" si="1"/>
        <v>0.25</v>
      </c>
      <c r="AL22" s="35" t="s">
        <v>209</v>
      </c>
    </row>
    <row r="23" spans="1:38" x14ac:dyDescent="0.25">
      <c r="A23" s="162">
        <f t="shared" si="2"/>
        <v>14</v>
      </c>
      <c r="B23" s="168" t="s">
        <v>491</v>
      </c>
      <c r="C23" s="169" t="s">
        <v>71</v>
      </c>
      <c r="D23" s="170">
        <v>12</v>
      </c>
      <c r="E23" s="171"/>
      <c r="F23" s="171"/>
      <c r="G23" s="171"/>
      <c r="H23" s="171"/>
      <c r="I23" s="171"/>
      <c r="J23" s="171"/>
      <c r="K23" s="171"/>
      <c r="L23" s="171">
        <v>12</v>
      </c>
      <c r="M23" s="171"/>
      <c r="N23" s="171"/>
      <c r="O23" s="171"/>
      <c r="P23" s="171"/>
      <c r="Q23" s="171"/>
      <c r="R23" s="171"/>
      <c r="S23" s="171"/>
      <c r="T23" s="171"/>
      <c r="U23" s="171">
        <v>18</v>
      </c>
      <c r="V23" s="171"/>
      <c r="W23" s="171">
        <v>24</v>
      </c>
      <c r="X23" s="171">
        <v>72</v>
      </c>
      <c r="Y23" s="174"/>
      <c r="Z23" s="174"/>
      <c r="AA23" s="174"/>
      <c r="AB23" s="174"/>
      <c r="AC23" s="174"/>
      <c r="AD23" s="174"/>
      <c r="AE23" s="174"/>
      <c r="AF23" s="174">
        <v>6</v>
      </c>
      <c r="AG23" s="174">
        <v>6</v>
      </c>
      <c r="AH23" s="175"/>
      <c r="AI23" s="192">
        <f t="shared" si="0"/>
        <v>150</v>
      </c>
      <c r="AJ23" s="135">
        <v>18</v>
      </c>
      <c r="AK23" s="131">
        <f t="shared" si="1"/>
        <v>1.5</v>
      </c>
      <c r="AL23" s="35" t="s">
        <v>209</v>
      </c>
    </row>
    <row r="24" spans="1:38" x14ac:dyDescent="0.25">
      <c r="A24" s="162">
        <f t="shared" si="2"/>
        <v>15</v>
      </c>
      <c r="B24" s="163" t="s">
        <v>491</v>
      </c>
      <c r="C24" s="169" t="s">
        <v>72</v>
      </c>
      <c r="D24" s="170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6"/>
      <c r="Y24" s="171"/>
      <c r="Z24" s="171"/>
      <c r="AA24" s="239" t="s">
        <v>273</v>
      </c>
      <c r="AB24" s="239"/>
      <c r="AC24" s="239"/>
      <c r="AD24" s="239"/>
      <c r="AE24" s="239"/>
      <c r="AF24" s="239"/>
      <c r="AG24" s="239"/>
      <c r="AH24" s="236"/>
      <c r="AI24" s="192">
        <f t="shared" si="0"/>
        <v>0</v>
      </c>
      <c r="AJ24" s="135">
        <v>0</v>
      </c>
      <c r="AK24" s="131" t="e">
        <f t="shared" si="1"/>
        <v>#DIV/0!</v>
      </c>
      <c r="AL24" s="35" t="s">
        <v>209</v>
      </c>
    </row>
    <row r="25" spans="1:38" x14ac:dyDescent="0.25">
      <c r="A25" s="162">
        <f t="shared" si="2"/>
        <v>16</v>
      </c>
      <c r="B25" s="168" t="s">
        <v>429</v>
      </c>
      <c r="C25" s="169" t="s">
        <v>492</v>
      </c>
      <c r="D25" s="170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6"/>
      <c r="Y25" s="171"/>
      <c r="Z25" s="171"/>
      <c r="AA25" s="239" t="s">
        <v>300</v>
      </c>
      <c r="AB25" s="239"/>
      <c r="AC25" s="239"/>
      <c r="AD25" s="239"/>
      <c r="AE25" s="239"/>
      <c r="AF25" s="239"/>
      <c r="AG25" s="239"/>
      <c r="AH25" s="236"/>
      <c r="AI25" s="192">
        <f t="shared" si="0"/>
        <v>0</v>
      </c>
      <c r="AJ25" s="135">
        <v>0</v>
      </c>
      <c r="AK25" s="131" t="e">
        <f t="shared" si="1"/>
        <v>#DIV/0!</v>
      </c>
      <c r="AL25" s="35" t="s">
        <v>209</v>
      </c>
    </row>
    <row r="26" spans="1:38" x14ac:dyDescent="0.25">
      <c r="A26" s="162">
        <f t="shared" si="2"/>
        <v>17</v>
      </c>
      <c r="B26" s="163" t="s">
        <v>488</v>
      </c>
      <c r="C26" s="177" t="s">
        <v>493</v>
      </c>
      <c r="D26" s="170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6"/>
      <c r="Y26" s="239" t="s">
        <v>296</v>
      </c>
      <c r="Z26" s="239"/>
      <c r="AA26" s="239"/>
      <c r="AB26" s="239"/>
      <c r="AC26" s="239"/>
      <c r="AD26" s="239"/>
      <c r="AE26" s="239"/>
      <c r="AF26" s="239"/>
      <c r="AG26" s="239"/>
      <c r="AH26" s="236"/>
      <c r="AI26" s="192">
        <f t="shared" si="0"/>
        <v>0</v>
      </c>
      <c r="AJ26" s="135">
        <v>0</v>
      </c>
      <c r="AK26" s="131" t="e">
        <f t="shared" si="1"/>
        <v>#DIV/0!</v>
      </c>
      <c r="AL26" s="35" t="s">
        <v>209</v>
      </c>
    </row>
    <row r="27" spans="1:38" x14ac:dyDescent="0.25">
      <c r="A27" s="162">
        <f t="shared" si="2"/>
        <v>18</v>
      </c>
      <c r="B27" s="168" t="s">
        <v>426</v>
      </c>
      <c r="C27" s="169" t="s">
        <v>75</v>
      </c>
      <c r="D27" s="170"/>
      <c r="E27" s="171"/>
      <c r="F27" s="171"/>
      <c r="G27" s="171">
        <v>30</v>
      </c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>
        <v>8</v>
      </c>
      <c r="S27" s="171">
        <v>16</v>
      </c>
      <c r="T27" s="171"/>
      <c r="U27" s="171"/>
      <c r="V27" s="171"/>
      <c r="W27" s="171"/>
      <c r="X27" s="171">
        <v>96</v>
      </c>
      <c r="Y27" s="166"/>
      <c r="Z27" s="166"/>
      <c r="AA27" s="166"/>
      <c r="AB27" s="166"/>
      <c r="AC27" s="166"/>
      <c r="AD27" s="166"/>
      <c r="AE27" s="166"/>
      <c r="AF27" s="166"/>
      <c r="AG27" s="166"/>
      <c r="AH27" s="167"/>
      <c r="AI27" s="192">
        <f t="shared" si="0"/>
        <v>150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162">
        <f t="shared" si="2"/>
        <v>19</v>
      </c>
      <c r="B28" s="168" t="s">
        <v>426</v>
      </c>
      <c r="C28" s="169" t="s">
        <v>76</v>
      </c>
      <c r="D28" s="170">
        <v>8</v>
      </c>
      <c r="E28" s="171"/>
      <c r="F28" s="171"/>
      <c r="G28" s="171">
        <v>6</v>
      </c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>
        <v>4</v>
      </c>
      <c r="S28" s="171">
        <v>8</v>
      </c>
      <c r="T28" s="171"/>
      <c r="U28" s="171">
        <v>12</v>
      </c>
      <c r="V28" s="171"/>
      <c r="W28" s="171">
        <v>24</v>
      </c>
      <c r="X28" s="171">
        <v>84</v>
      </c>
      <c r="Y28" s="171"/>
      <c r="Z28" s="171"/>
      <c r="AA28" s="171"/>
      <c r="AB28" s="171"/>
      <c r="AC28" s="171"/>
      <c r="AD28" s="171"/>
      <c r="AE28" s="171"/>
      <c r="AF28" s="171"/>
      <c r="AG28" s="171">
        <v>4</v>
      </c>
      <c r="AH28" s="176"/>
      <c r="AI28" s="192">
        <f t="shared" si="0"/>
        <v>150</v>
      </c>
      <c r="AJ28" s="135">
        <v>30</v>
      </c>
      <c r="AK28" s="131">
        <f t="shared" si="1"/>
        <v>3.75</v>
      </c>
      <c r="AL28" s="35" t="s">
        <v>209</v>
      </c>
    </row>
    <row r="29" spans="1:38" x14ac:dyDescent="0.25">
      <c r="A29" s="162">
        <f t="shared" si="2"/>
        <v>20</v>
      </c>
      <c r="B29" s="163" t="s">
        <v>426</v>
      </c>
      <c r="C29" s="169" t="s">
        <v>77</v>
      </c>
      <c r="D29" s="170">
        <v>8</v>
      </c>
      <c r="E29" s="171"/>
      <c r="F29" s="171"/>
      <c r="G29" s="171">
        <v>42</v>
      </c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>
        <v>12</v>
      </c>
      <c r="S29" s="171">
        <v>24</v>
      </c>
      <c r="T29" s="171"/>
      <c r="U29" s="171">
        <v>60</v>
      </c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>
        <v>4</v>
      </c>
      <c r="AH29" s="176"/>
      <c r="AI29" s="192">
        <f t="shared" si="0"/>
        <v>150</v>
      </c>
      <c r="AJ29" s="135">
        <v>40</v>
      </c>
      <c r="AK29" s="131">
        <f t="shared" si="1"/>
        <v>5</v>
      </c>
      <c r="AL29" s="35" t="s">
        <v>209</v>
      </c>
    </row>
    <row r="30" spans="1:38" x14ac:dyDescent="0.25">
      <c r="A30" s="162">
        <f t="shared" si="2"/>
        <v>21</v>
      </c>
      <c r="B30" s="168" t="s">
        <v>488</v>
      </c>
      <c r="C30" s="169" t="s">
        <v>78</v>
      </c>
      <c r="D30" s="170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>
        <v>54</v>
      </c>
      <c r="V30" s="171"/>
      <c r="W30" s="171">
        <v>48</v>
      </c>
      <c r="X30" s="171">
        <v>48</v>
      </c>
      <c r="Y30" s="171"/>
      <c r="Z30" s="171"/>
      <c r="AA30" s="171"/>
      <c r="AB30" s="171"/>
      <c r="AC30" s="171"/>
      <c r="AD30" s="171"/>
      <c r="AE30" s="171"/>
      <c r="AF30" s="171"/>
      <c r="AG30" s="171"/>
      <c r="AH30" s="176"/>
      <c r="AI30" s="192">
        <f t="shared" si="0"/>
        <v>150</v>
      </c>
      <c r="AJ30" s="135">
        <v>0</v>
      </c>
      <c r="AK30" s="131" t="e">
        <f t="shared" si="1"/>
        <v>#DIV/0!</v>
      </c>
      <c r="AL30" s="35" t="s">
        <v>209</v>
      </c>
    </row>
    <row r="31" spans="1:38" x14ac:dyDescent="0.25">
      <c r="A31" s="162">
        <f t="shared" si="2"/>
        <v>22</v>
      </c>
      <c r="B31" s="163" t="s">
        <v>488</v>
      </c>
      <c r="C31" s="169" t="s">
        <v>79</v>
      </c>
      <c r="D31" s="170">
        <v>32</v>
      </c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>
        <v>48</v>
      </c>
      <c r="X31" s="171"/>
      <c r="Y31" s="171"/>
      <c r="Z31" s="171"/>
      <c r="AA31" s="171"/>
      <c r="AB31" s="171"/>
      <c r="AC31" s="171"/>
      <c r="AD31" s="171"/>
      <c r="AE31" s="171">
        <v>54</v>
      </c>
      <c r="AF31" s="171"/>
      <c r="AG31" s="171">
        <v>16</v>
      </c>
      <c r="AH31" s="176"/>
      <c r="AI31" s="192">
        <f t="shared" si="0"/>
        <v>150</v>
      </c>
      <c r="AJ31" s="135">
        <v>23</v>
      </c>
      <c r="AK31" s="131">
        <f t="shared" si="1"/>
        <v>0.71875</v>
      </c>
      <c r="AL31" s="35" t="s">
        <v>209</v>
      </c>
    </row>
    <row r="32" spans="1:38" x14ac:dyDescent="0.25">
      <c r="A32" s="162">
        <f t="shared" si="2"/>
        <v>23</v>
      </c>
      <c r="B32" s="168" t="s">
        <v>429</v>
      </c>
      <c r="C32" s="169" t="s">
        <v>80</v>
      </c>
      <c r="D32" s="171">
        <v>68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>
        <v>18</v>
      </c>
      <c r="T32" s="171"/>
      <c r="U32" s="171">
        <v>36</v>
      </c>
      <c r="V32" s="171"/>
      <c r="W32" s="171"/>
      <c r="X32" s="171">
        <v>132</v>
      </c>
      <c r="Y32" s="171"/>
      <c r="Z32" s="171"/>
      <c r="AA32" s="171"/>
      <c r="AB32" s="171"/>
      <c r="AC32" s="171"/>
      <c r="AD32" s="171"/>
      <c r="AE32" s="171">
        <v>12</v>
      </c>
      <c r="AF32" s="171"/>
      <c r="AG32" s="171">
        <v>34</v>
      </c>
      <c r="AH32" s="176"/>
      <c r="AI32" s="192">
        <f t="shared" si="0"/>
        <v>300</v>
      </c>
      <c r="AJ32" s="135">
        <v>144</v>
      </c>
      <c r="AK32" s="131">
        <f t="shared" si="1"/>
        <v>2.1176470588235294</v>
      </c>
      <c r="AL32" s="35" t="s">
        <v>209</v>
      </c>
    </row>
    <row r="33" spans="1:38" x14ac:dyDescent="0.25">
      <c r="A33" s="162">
        <f t="shared" si="2"/>
        <v>24</v>
      </c>
      <c r="B33" s="168" t="s">
        <v>429</v>
      </c>
      <c r="C33" s="169" t="s">
        <v>81</v>
      </c>
      <c r="D33" s="170">
        <v>4</v>
      </c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>
        <v>36</v>
      </c>
      <c r="T33" s="171"/>
      <c r="U33" s="171">
        <v>12</v>
      </c>
      <c r="V33" s="171"/>
      <c r="W33" s="171">
        <v>24</v>
      </c>
      <c r="X33" s="171">
        <v>72</v>
      </c>
      <c r="Y33" s="171"/>
      <c r="Z33" s="171"/>
      <c r="AA33" s="171"/>
      <c r="AB33" s="171"/>
      <c r="AC33" s="171"/>
      <c r="AD33" s="171"/>
      <c r="AE33" s="171"/>
      <c r="AF33" s="171"/>
      <c r="AG33" s="171">
        <v>2</v>
      </c>
      <c r="AH33" s="176"/>
      <c r="AI33" s="192">
        <f t="shared" si="0"/>
        <v>150</v>
      </c>
      <c r="AJ33" s="135">
        <v>27</v>
      </c>
      <c r="AK33" s="131">
        <f t="shared" si="1"/>
        <v>6.75</v>
      </c>
      <c r="AL33" s="35" t="s">
        <v>209</v>
      </c>
    </row>
    <row r="34" spans="1:38" x14ac:dyDescent="0.25">
      <c r="A34" s="162">
        <f t="shared" si="2"/>
        <v>25</v>
      </c>
      <c r="B34" s="163" t="s">
        <v>494</v>
      </c>
      <c r="C34" s="169" t="s">
        <v>82</v>
      </c>
      <c r="D34" s="170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>
        <v>30</v>
      </c>
      <c r="T34" s="171"/>
      <c r="U34" s="171"/>
      <c r="V34" s="171"/>
      <c r="W34" s="171"/>
      <c r="X34" s="171">
        <v>120</v>
      </c>
      <c r="Y34" s="171"/>
      <c r="Z34" s="171"/>
      <c r="AA34" s="171"/>
      <c r="AB34" s="171"/>
      <c r="AC34" s="171"/>
      <c r="AD34" s="171"/>
      <c r="AE34" s="171"/>
      <c r="AF34" s="171"/>
      <c r="AG34" s="171"/>
      <c r="AH34" s="176"/>
      <c r="AI34" s="192">
        <f t="shared" si="0"/>
        <v>150</v>
      </c>
      <c r="AJ34" s="135">
        <v>10</v>
      </c>
      <c r="AK34" s="131" t="e">
        <f t="shared" si="1"/>
        <v>#DIV/0!</v>
      </c>
      <c r="AL34" s="35" t="s">
        <v>209</v>
      </c>
    </row>
    <row r="35" spans="1:38" ht="14.25" customHeight="1" x14ac:dyDescent="0.25">
      <c r="A35" s="162">
        <f t="shared" si="2"/>
        <v>26</v>
      </c>
      <c r="B35" s="168" t="s">
        <v>494</v>
      </c>
      <c r="C35" s="169" t="s">
        <v>83</v>
      </c>
      <c r="D35" s="171">
        <v>44</v>
      </c>
      <c r="E35" s="171"/>
      <c r="F35" s="171"/>
      <c r="G35" s="171"/>
      <c r="H35" s="171"/>
      <c r="I35" s="171"/>
      <c r="J35" s="171">
        <v>108</v>
      </c>
      <c r="K35" s="171"/>
      <c r="L35" s="171"/>
      <c r="M35" s="171"/>
      <c r="N35" s="171"/>
      <c r="O35" s="171"/>
      <c r="P35" s="171"/>
      <c r="Q35" s="171"/>
      <c r="R35" s="171"/>
      <c r="S35" s="171">
        <v>6</v>
      </c>
      <c r="T35" s="171"/>
      <c r="U35" s="171"/>
      <c r="V35" s="171"/>
      <c r="W35" s="171"/>
      <c r="X35" s="171">
        <v>120</v>
      </c>
      <c r="Y35" s="171"/>
      <c r="Z35" s="171"/>
      <c r="AA35" s="171"/>
      <c r="AB35" s="171"/>
      <c r="AC35" s="171"/>
      <c r="AD35" s="171"/>
      <c r="AE35" s="171"/>
      <c r="AF35" s="171"/>
      <c r="AG35" s="171">
        <v>22</v>
      </c>
      <c r="AH35" s="176"/>
      <c r="AI35" s="192">
        <f t="shared" si="0"/>
        <v>300</v>
      </c>
      <c r="AJ35" s="135">
        <v>352</v>
      </c>
      <c r="AK35" s="131">
        <f t="shared" si="1"/>
        <v>8</v>
      </c>
      <c r="AL35" s="35" t="s">
        <v>209</v>
      </c>
    </row>
    <row r="36" spans="1:38" ht="15" customHeight="1" x14ac:dyDescent="0.25">
      <c r="A36" s="162">
        <f t="shared" si="2"/>
        <v>27</v>
      </c>
      <c r="B36" s="163" t="s">
        <v>494</v>
      </c>
      <c r="C36" s="169" t="s">
        <v>495</v>
      </c>
      <c r="D36" s="170">
        <v>24</v>
      </c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>
        <v>18</v>
      </c>
      <c r="T36" s="171"/>
      <c r="U36" s="171"/>
      <c r="V36" s="171"/>
      <c r="W36" s="171"/>
      <c r="X36" s="171">
        <v>96</v>
      </c>
      <c r="Y36" s="171"/>
      <c r="Z36" s="171"/>
      <c r="AA36" s="171"/>
      <c r="AB36" s="171"/>
      <c r="AC36" s="171"/>
      <c r="AD36" s="171"/>
      <c r="AE36" s="171"/>
      <c r="AF36" s="171"/>
      <c r="AG36" s="171">
        <v>12</v>
      </c>
      <c r="AH36" s="176"/>
      <c r="AI36" s="192">
        <f t="shared" si="0"/>
        <v>150</v>
      </c>
      <c r="AJ36" s="135">
        <v>69</v>
      </c>
      <c r="AK36" s="131">
        <f t="shared" si="1"/>
        <v>2.875</v>
      </c>
      <c r="AL36" s="35" t="s">
        <v>209</v>
      </c>
    </row>
    <row r="37" spans="1:38" x14ac:dyDescent="0.25">
      <c r="A37" s="162">
        <f t="shared" si="2"/>
        <v>28</v>
      </c>
      <c r="B37" s="168" t="s">
        <v>496</v>
      </c>
      <c r="C37" s="169" t="s">
        <v>182</v>
      </c>
      <c r="D37" s="170">
        <v>36</v>
      </c>
      <c r="E37" s="171"/>
      <c r="F37" s="171"/>
      <c r="G37" s="171"/>
      <c r="H37" s="171"/>
      <c r="I37" s="171"/>
      <c r="J37" s="171"/>
      <c r="K37" s="171"/>
      <c r="L37" s="171">
        <v>24</v>
      </c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>
        <v>72</v>
      </c>
      <c r="X37" s="171"/>
      <c r="Y37" s="171"/>
      <c r="Z37" s="171"/>
      <c r="AA37" s="171"/>
      <c r="AB37" s="171"/>
      <c r="AC37" s="171"/>
      <c r="AD37" s="171"/>
      <c r="AE37" s="171"/>
      <c r="AF37" s="171"/>
      <c r="AG37" s="171">
        <v>18</v>
      </c>
      <c r="AH37" s="176"/>
      <c r="AI37" s="192">
        <f t="shared" si="0"/>
        <v>150</v>
      </c>
      <c r="AJ37" s="135">
        <v>100</v>
      </c>
      <c r="AK37" s="131">
        <f t="shared" si="1"/>
        <v>2.7777777777777777</v>
      </c>
      <c r="AL37" s="35" t="s">
        <v>209</v>
      </c>
    </row>
    <row r="38" spans="1:38" x14ac:dyDescent="0.25">
      <c r="A38" s="162">
        <f t="shared" si="2"/>
        <v>29</v>
      </c>
      <c r="B38" s="168" t="s">
        <v>494</v>
      </c>
      <c r="C38" s="169" t="s">
        <v>497</v>
      </c>
      <c r="D38" s="170">
        <v>20</v>
      </c>
      <c r="E38" s="171"/>
      <c r="F38" s="171"/>
      <c r="G38" s="171"/>
      <c r="H38" s="171"/>
      <c r="I38" s="171"/>
      <c r="J38" s="171">
        <v>18</v>
      </c>
      <c r="K38" s="171"/>
      <c r="L38" s="171"/>
      <c r="M38" s="171"/>
      <c r="N38" s="171"/>
      <c r="O38" s="171"/>
      <c r="P38" s="171"/>
      <c r="Q38" s="171"/>
      <c r="R38" s="171"/>
      <c r="S38" s="171">
        <v>12</v>
      </c>
      <c r="T38" s="171"/>
      <c r="U38" s="171"/>
      <c r="V38" s="171"/>
      <c r="W38" s="171">
        <v>36</v>
      </c>
      <c r="X38" s="171">
        <v>48</v>
      </c>
      <c r="Y38" s="171"/>
      <c r="Z38" s="171"/>
      <c r="AA38" s="171"/>
      <c r="AB38" s="171"/>
      <c r="AC38" s="171"/>
      <c r="AD38" s="171"/>
      <c r="AE38" s="171"/>
      <c r="AF38" s="171">
        <v>6</v>
      </c>
      <c r="AG38" s="171">
        <v>10</v>
      </c>
      <c r="AH38" s="176"/>
      <c r="AI38" s="192">
        <f t="shared" si="0"/>
        <v>150</v>
      </c>
      <c r="AJ38" s="135">
        <v>100</v>
      </c>
      <c r="AK38" s="131">
        <f t="shared" si="1"/>
        <v>5</v>
      </c>
      <c r="AL38" s="35" t="s">
        <v>209</v>
      </c>
    </row>
    <row r="39" spans="1:38" x14ac:dyDescent="0.25">
      <c r="A39" s="162">
        <f t="shared" si="2"/>
        <v>30</v>
      </c>
      <c r="B39" s="168" t="s">
        <v>498</v>
      </c>
      <c r="C39" s="169" t="s">
        <v>85</v>
      </c>
      <c r="D39" s="171">
        <v>52</v>
      </c>
      <c r="E39" s="171"/>
      <c r="F39" s="171"/>
      <c r="G39" s="171"/>
      <c r="H39" s="171"/>
      <c r="I39" s="171"/>
      <c r="J39" s="171"/>
      <c r="K39" s="171"/>
      <c r="L39" s="171">
        <v>120</v>
      </c>
      <c r="M39" s="171"/>
      <c r="N39" s="171"/>
      <c r="O39" s="171"/>
      <c r="P39" s="171"/>
      <c r="Q39" s="171"/>
      <c r="R39" s="171"/>
      <c r="S39" s="174">
        <v>12</v>
      </c>
      <c r="T39" s="174"/>
      <c r="U39" s="174"/>
      <c r="V39" s="174"/>
      <c r="W39" s="174"/>
      <c r="X39" s="174">
        <v>72</v>
      </c>
      <c r="Y39" s="174"/>
      <c r="Z39" s="174"/>
      <c r="AA39" s="174"/>
      <c r="AB39" s="174"/>
      <c r="AC39" s="174"/>
      <c r="AD39" s="174"/>
      <c r="AE39" s="174">
        <v>18</v>
      </c>
      <c r="AF39" s="174"/>
      <c r="AG39" s="174">
        <v>26</v>
      </c>
      <c r="AH39" s="175"/>
      <c r="AI39" s="192">
        <f t="shared" si="0"/>
        <v>300</v>
      </c>
      <c r="AJ39" s="135">
        <v>244</v>
      </c>
      <c r="AK39" s="131">
        <f t="shared" si="1"/>
        <v>4.6923076923076925</v>
      </c>
      <c r="AL39" s="35" t="s">
        <v>209</v>
      </c>
    </row>
    <row r="40" spans="1:38" x14ac:dyDescent="0.25">
      <c r="A40" s="162">
        <f t="shared" si="2"/>
        <v>31</v>
      </c>
      <c r="B40" s="168" t="s">
        <v>499</v>
      </c>
      <c r="C40" s="169" t="s">
        <v>86</v>
      </c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6"/>
      <c r="S40" s="239" t="s">
        <v>231</v>
      </c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6"/>
      <c r="AI40" s="192">
        <f t="shared" si="0"/>
        <v>0</v>
      </c>
      <c r="AJ40" s="135">
        <v>0</v>
      </c>
      <c r="AK40" s="131" t="e">
        <f t="shared" si="1"/>
        <v>#DIV/0!</v>
      </c>
      <c r="AL40" s="35" t="s">
        <v>209</v>
      </c>
    </row>
    <row r="41" spans="1:38" x14ac:dyDescent="0.25">
      <c r="A41" s="162">
        <f t="shared" si="2"/>
        <v>32</v>
      </c>
      <c r="B41" s="163" t="s">
        <v>500</v>
      </c>
      <c r="C41" s="169" t="s">
        <v>87</v>
      </c>
      <c r="D41" s="170">
        <v>36</v>
      </c>
      <c r="E41" s="171"/>
      <c r="F41" s="171"/>
      <c r="G41" s="171"/>
      <c r="H41" s="171"/>
      <c r="I41" s="171"/>
      <c r="J41" s="171"/>
      <c r="K41" s="171"/>
      <c r="L41" s="171">
        <v>24</v>
      </c>
      <c r="M41" s="171"/>
      <c r="N41" s="171"/>
      <c r="O41" s="171"/>
      <c r="P41" s="171"/>
      <c r="Q41" s="171"/>
      <c r="R41" s="171"/>
      <c r="S41" s="166"/>
      <c r="T41" s="166"/>
      <c r="U41" s="166"/>
      <c r="V41" s="166"/>
      <c r="W41" s="166"/>
      <c r="X41" s="166">
        <v>72</v>
      </c>
      <c r="Y41" s="166"/>
      <c r="Z41" s="166"/>
      <c r="AA41" s="166"/>
      <c r="AB41" s="166"/>
      <c r="AC41" s="166"/>
      <c r="AD41" s="166"/>
      <c r="AE41" s="166"/>
      <c r="AF41" s="166"/>
      <c r="AG41" s="166">
        <v>18</v>
      </c>
      <c r="AH41" s="167"/>
      <c r="AI41" s="192">
        <f t="shared" si="0"/>
        <v>150</v>
      </c>
      <c r="AJ41" s="135">
        <v>54</v>
      </c>
      <c r="AK41" s="131">
        <f t="shared" si="1"/>
        <v>1.5</v>
      </c>
      <c r="AL41" s="35" t="s">
        <v>209</v>
      </c>
    </row>
    <row r="42" spans="1:38" x14ac:dyDescent="0.25">
      <c r="A42" s="162">
        <f t="shared" si="2"/>
        <v>33</v>
      </c>
      <c r="B42" s="168" t="s">
        <v>501</v>
      </c>
      <c r="C42" s="169" t="s">
        <v>258</v>
      </c>
      <c r="D42" s="170">
        <v>28</v>
      </c>
      <c r="E42" s="171"/>
      <c r="F42" s="171"/>
      <c r="G42" s="171"/>
      <c r="H42" s="171"/>
      <c r="I42" s="171"/>
      <c r="J42" s="171"/>
      <c r="K42" s="171"/>
      <c r="L42" s="171">
        <v>6</v>
      </c>
      <c r="M42" s="171"/>
      <c r="N42" s="171"/>
      <c r="O42" s="171">
        <v>12</v>
      </c>
      <c r="P42" s="171"/>
      <c r="Q42" s="171"/>
      <c r="R42" s="171"/>
      <c r="S42" s="171"/>
      <c r="T42" s="171"/>
      <c r="U42" s="171"/>
      <c r="V42" s="171"/>
      <c r="W42" s="171"/>
      <c r="X42" s="171">
        <v>72</v>
      </c>
      <c r="Y42" s="171"/>
      <c r="Z42" s="171"/>
      <c r="AA42" s="171"/>
      <c r="AB42" s="171"/>
      <c r="AC42" s="171"/>
      <c r="AD42" s="171"/>
      <c r="AE42" s="171">
        <v>12</v>
      </c>
      <c r="AF42" s="171"/>
      <c r="AG42" s="171">
        <v>20</v>
      </c>
      <c r="AH42" s="176"/>
      <c r="AI42" s="192">
        <f t="shared" si="0"/>
        <v>150</v>
      </c>
      <c r="AJ42" s="135">
        <v>109</v>
      </c>
      <c r="AK42" s="131">
        <f t="shared" si="1"/>
        <v>3.8928571428571428</v>
      </c>
      <c r="AL42" s="35" t="s">
        <v>209</v>
      </c>
    </row>
    <row r="43" spans="1:38" x14ac:dyDescent="0.25">
      <c r="A43" s="162">
        <f t="shared" si="2"/>
        <v>34</v>
      </c>
      <c r="B43" s="168" t="s">
        <v>437</v>
      </c>
      <c r="C43" s="169" t="s">
        <v>88</v>
      </c>
      <c r="D43" s="170">
        <v>4</v>
      </c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>
        <v>48</v>
      </c>
      <c r="T43" s="171"/>
      <c r="U43" s="171"/>
      <c r="V43" s="171"/>
      <c r="W43" s="171">
        <v>96</v>
      </c>
      <c r="X43" s="171"/>
      <c r="Y43" s="171"/>
      <c r="Z43" s="171"/>
      <c r="AA43" s="171"/>
      <c r="AB43" s="171"/>
      <c r="AC43" s="171"/>
      <c r="AD43" s="171"/>
      <c r="AE43" s="171"/>
      <c r="AF43" s="171"/>
      <c r="AG43" s="171">
        <v>2</v>
      </c>
      <c r="AH43" s="176"/>
      <c r="AI43" s="192">
        <f t="shared" si="0"/>
        <v>150</v>
      </c>
      <c r="AJ43" s="135">
        <v>58</v>
      </c>
      <c r="AK43" s="131">
        <f t="shared" si="1"/>
        <v>14.5</v>
      </c>
      <c r="AL43" s="35" t="s">
        <v>209</v>
      </c>
    </row>
    <row r="44" spans="1:38" x14ac:dyDescent="0.25">
      <c r="A44" s="162">
        <f t="shared" si="2"/>
        <v>35</v>
      </c>
      <c r="B44" s="163" t="s">
        <v>487</v>
      </c>
      <c r="C44" s="169" t="s">
        <v>89</v>
      </c>
      <c r="D44" s="170">
        <v>32</v>
      </c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>
        <v>6</v>
      </c>
      <c r="T44" s="171"/>
      <c r="U44" s="171"/>
      <c r="V44" s="171"/>
      <c r="W44" s="171">
        <v>84</v>
      </c>
      <c r="X44" s="171">
        <v>12</v>
      </c>
      <c r="Y44" s="171"/>
      <c r="Z44" s="171"/>
      <c r="AA44" s="171"/>
      <c r="AB44" s="171"/>
      <c r="AC44" s="171"/>
      <c r="AD44" s="171"/>
      <c r="AE44" s="171"/>
      <c r="AF44" s="171"/>
      <c r="AG44" s="171">
        <v>16</v>
      </c>
      <c r="AH44" s="176"/>
      <c r="AI44" s="192">
        <f t="shared" si="0"/>
        <v>150</v>
      </c>
      <c r="AJ44" s="135">
        <v>151</v>
      </c>
      <c r="AK44" s="131">
        <f t="shared" si="1"/>
        <v>4.71875</v>
      </c>
      <c r="AL44" s="35" t="s">
        <v>209</v>
      </c>
    </row>
    <row r="45" spans="1:38" x14ac:dyDescent="0.25">
      <c r="A45" s="162">
        <f t="shared" si="2"/>
        <v>36</v>
      </c>
      <c r="B45" s="168" t="s">
        <v>487</v>
      </c>
      <c r="C45" s="169" t="s">
        <v>183</v>
      </c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>
        <v>54</v>
      </c>
      <c r="V45" s="171"/>
      <c r="W45" s="171">
        <v>48</v>
      </c>
      <c r="X45" s="171">
        <v>72</v>
      </c>
      <c r="Y45" s="171"/>
      <c r="Z45" s="171"/>
      <c r="AA45" s="171"/>
      <c r="AB45" s="171"/>
      <c r="AC45" s="171"/>
      <c r="AD45" s="171"/>
      <c r="AE45" s="171"/>
      <c r="AF45" s="171"/>
      <c r="AG45" s="171"/>
      <c r="AH45" s="176"/>
      <c r="AI45" s="192">
        <f t="shared" si="0"/>
        <v>174</v>
      </c>
      <c r="AJ45" s="135"/>
      <c r="AK45" s="131" t="e">
        <f t="shared" si="1"/>
        <v>#DIV/0!</v>
      </c>
      <c r="AL45" s="35" t="s">
        <v>209</v>
      </c>
    </row>
    <row r="46" spans="1:38" x14ac:dyDescent="0.25">
      <c r="A46" s="162">
        <f t="shared" si="2"/>
        <v>37</v>
      </c>
      <c r="B46" s="163" t="s">
        <v>502</v>
      </c>
      <c r="C46" s="169" t="s">
        <v>503</v>
      </c>
      <c r="D46" s="170">
        <v>20</v>
      </c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>
        <v>6</v>
      </c>
      <c r="S46" s="171"/>
      <c r="T46" s="171"/>
      <c r="U46" s="171">
        <v>24</v>
      </c>
      <c r="V46" s="171"/>
      <c r="W46" s="171"/>
      <c r="X46" s="171">
        <v>96</v>
      </c>
      <c r="Y46" s="171"/>
      <c r="Z46" s="171"/>
      <c r="AA46" s="171"/>
      <c r="AB46" s="171"/>
      <c r="AC46" s="171"/>
      <c r="AD46" s="171"/>
      <c r="AE46" s="171"/>
      <c r="AF46" s="171"/>
      <c r="AG46" s="171">
        <v>4</v>
      </c>
      <c r="AH46" s="176"/>
      <c r="AI46" s="192">
        <f t="shared" si="0"/>
        <v>150</v>
      </c>
      <c r="AJ46" s="135">
        <v>150</v>
      </c>
      <c r="AK46" s="131">
        <f t="shared" si="1"/>
        <v>7.5</v>
      </c>
      <c r="AL46" s="35" t="s">
        <v>209</v>
      </c>
    </row>
    <row r="47" spans="1:38" x14ac:dyDescent="0.25">
      <c r="A47" s="162">
        <f t="shared" si="2"/>
        <v>38</v>
      </c>
      <c r="B47" s="168" t="s">
        <v>502</v>
      </c>
      <c r="C47" s="169" t="s">
        <v>90</v>
      </c>
      <c r="D47" s="170">
        <v>16</v>
      </c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>
        <v>8</v>
      </c>
      <c r="S47" s="171"/>
      <c r="T47" s="171"/>
      <c r="U47" s="171">
        <v>30</v>
      </c>
      <c r="V47" s="171"/>
      <c r="W47" s="171"/>
      <c r="X47" s="171">
        <v>96</v>
      </c>
      <c r="Y47" s="171"/>
      <c r="Z47" s="171"/>
      <c r="AA47" s="171"/>
      <c r="AB47" s="171"/>
      <c r="AC47" s="171"/>
      <c r="AD47" s="171"/>
      <c r="AE47" s="171"/>
      <c r="AF47" s="171"/>
      <c r="AG47" s="171"/>
      <c r="AH47" s="176"/>
      <c r="AI47" s="192">
        <f t="shared" si="0"/>
        <v>150</v>
      </c>
      <c r="AJ47" s="135">
        <v>80</v>
      </c>
      <c r="AK47" s="131">
        <f t="shared" si="1"/>
        <v>5</v>
      </c>
      <c r="AL47" s="35" t="s">
        <v>209</v>
      </c>
    </row>
    <row r="48" spans="1:38" x14ac:dyDescent="0.25">
      <c r="A48" s="162">
        <f t="shared" si="2"/>
        <v>39</v>
      </c>
      <c r="B48" s="168" t="s">
        <v>504</v>
      </c>
      <c r="C48" s="169" t="s">
        <v>91</v>
      </c>
      <c r="D48" s="170">
        <v>56</v>
      </c>
      <c r="E48" s="171"/>
      <c r="F48" s="171"/>
      <c r="G48" s="171"/>
      <c r="H48" s="171"/>
      <c r="I48" s="171"/>
      <c r="J48" s="171"/>
      <c r="K48" s="171"/>
      <c r="L48" s="171"/>
      <c r="M48" s="171">
        <v>12</v>
      </c>
      <c r="N48" s="171"/>
      <c r="O48" s="171"/>
      <c r="P48" s="171"/>
      <c r="Q48" s="171"/>
      <c r="R48" s="171"/>
      <c r="S48" s="171"/>
      <c r="T48" s="171">
        <v>30</v>
      </c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>
        <v>6</v>
      </c>
      <c r="AG48" s="171">
        <v>34</v>
      </c>
      <c r="AH48" s="176">
        <v>12</v>
      </c>
      <c r="AI48" s="192">
        <f t="shared" si="0"/>
        <v>150</v>
      </c>
      <c r="AJ48" s="135">
        <v>272</v>
      </c>
      <c r="AK48" s="131">
        <f t="shared" si="1"/>
        <v>4.8571428571428568</v>
      </c>
      <c r="AL48" s="35" t="s">
        <v>209</v>
      </c>
    </row>
    <row r="49" spans="1:38" x14ac:dyDescent="0.25">
      <c r="A49" s="162">
        <f t="shared" si="2"/>
        <v>40</v>
      </c>
      <c r="B49" s="163" t="s">
        <v>505</v>
      </c>
      <c r="C49" s="169" t="s">
        <v>92</v>
      </c>
      <c r="D49" s="170">
        <v>40</v>
      </c>
      <c r="E49" s="171"/>
      <c r="F49" s="171"/>
      <c r="G49" s="171"/>
      <c r="H49" s="171"/>
      <c r="I49" s="171"/>
      <c r="J49" s="171"/>
      <c r="K49" s="171"/>
      <c r="L49" s="171">
        <v>6</v>
      </c>
      <c r="M49" s="171"/>
      <c r="N49" s="171"/>
      <c r="O49" s="171"/>
      <c r="P49" s="171"/>
      <c r="Q49" s="171"/>
      <c r="R49" s="171"/>
      <c r="S49" s="171">
        <v>48</v>
      </c>
      <c r="T49" s="171">
        <v>18</v>
      </c>
      <c r="U49" s="171">
        <v>6</v>
      </c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>
        <v>20</v>
      </c>
      <c r="AH49" s="176">
        <v>12</v>
      </c>
      <c r="AI49" s="192">
        <f t="shared" si="0"/>
        <v>150</v>
      </c>
      <c r="AJ49" s="135">
        <v>150</v>
      </c>
      <c r="AK49" s="131">
        <f t="shared" si="1"/>
        <v>3.75</v>
      </c>
      <c r="AL49" s="35" t="s">
        <v>209</v>
      </c>
    </row>
    <row r="50" spans="1:38" x14ac:dyDescent="0.25">
      <c r="A50" s="162">
        <f t="shared" si="2"/>
        <v>41</v>
      </c>
      <c r="B50" s="168" t="s">
        <v>506</v>
      </c>
      <c r="C50" s="169" t="s">
        <v>507</v>
      </c>
      <c r="D50" s="171">
        <v>56</v>
      </c>
      <c r="E50" s="171"/>
      <c r="F50" s="171"/>
      <c r="G50" s="171"/>
      <c r="H50" s="171"/>
      <c r="I50" s="171"/>
      <c r="J50" s="171"/>
      <c r="K50" s="171"/>
      <c r="L50" s="171">
        <v>132</v>
      </c>
      <c r="M50" s="171"/>
      <c r="N50" s="171"/>
      <c r="O50" s="171"/>
      <c r="P50" s="171"/>
      <c r="Q50" s="171"/>
      <c r="R50" s="171"/>
      <c r="S50" s="171"/>
      <c r="T50" s="171">
        <v>24</v>
      </c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>
        <v>28</v>
      </c>
      <c r="AH50" s="176">
        <v>12</v>
      </c>
      <c r="AI50" s="192">
        <f t="shared" si="0"/>
        <v>252</v>
      </c>
      <c r="AJ50" s="135">
        <v>337</v>
      </c>
      <c r="AK50" s="131">
        <f t="shared" si="1"/>
        <v>6.0178571428571432</v>
      </c>
      <c r="AL50" s="35" t="s">
        <v>209</v>
      </c>
    </row>
    <row r="51" spans="1:38" x14ac:dyDescent="0.25">
      <c r="A51" s="162">
        <f t="shared" si="2"/>
        <v>42</v>
      </c>
      <c r="B51" s="163" t="s">
        <v>426</v>
      </c>
      <c r="C51" s="169" t="s">
        <v>171</v>
      </c>
      <c r="D51" s="170">
        <v>16</v>
      </c>
      <c r="E51" s="171"/>
      <c r="F51" s="171"/>
      <c r="G51" s="171">
        <v>30</v>
      </c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>
        <v>96</v>
      </c>
      <c r="Y51" s="171"/>
      <c r="Z51" s="171"/>
      <c r="AA51" s="171"/>
      <c r="AB51" s="171"/>
      <c r="AC51" s="171"/>
      <c r="AD51" s="171"/>
      <c r="AE51" s="171"/>
      <c r="AF51" s="171"/>
      <c r="AG51" s="171">
        <v>8</v>
      </c>
      <c r="AH51" s="176"/>
      <c r="AI51" s="192">
        <f t="shared" si="0"/>
        <v>150</v>
      </c>
      <c r="AJ51" s="135">
        <v>63</v>
      </c>
      <c r="AK51" s="131">
        <f t="shared" si="1"/>
        <v>3.9375</v>
      </c>
      <c r="AL51" s="35" t="s">
        <v>209</v>
      </c>
    </row>
    <row r="52" spans="1:38" x14ac:dyDescent="0.25">
      <c r="A52" s="162">
        <f t="shared" si="2"/>
        <v>43</v>
      </c>
      <c r="B52" s="168" t="s">
        <v>426</v>
      </c>
      <c r="C52" s="169" t="s">
        <v>180</v>
      </c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>
        <v>54</v>
      </c>
      <c r="V52" s="171"/>
      <c r="W52" s="171"/>
      <c r="X52" s="171">
        <v>96</v>
      </c>
      <c r="Y52" s="171"/>
      <c r="Z52" s="171"/>
      <c r="AA52" s="171"/>
      <c r="AB52" s="171"/>
      <c r="AC52" s="171"/>
      <c r="AD52" s="171"/>
      <c r="AE52" s="171"/>
      <c r="AF52" s="171"/>
      <c r="AG52" s="171"/>
      <c r="AH52" s="176"/>
      <c r="AI52" s="192">
        <f t="shared" si="0"/>
        <v>150</v>
      </c>
      <c r="AJ52" s="135">
        <v>0</v>
      </c>
      <c r="AK52" s="131" t="e">
        <f t="shared" si="1"/>
        <v>#DIV/0!</v>
      </c>
      <c r="AL52" s="35" t="s">
        <v>209</v>
      </c>
    </row>
    <row r="53" spans="1:38" x14ac:dyDescent="0.25">
      <c r="A53" s="162">
        <f t="shared" si="2"/>
        <v>44</v>
      </c>
      <c r="B53" s="168" t="s">
        <v>487</v>
      </c>
      <c r="C53" s="169" t="s">
        <v>147</v>
      </c>
      <c r="D53" s="170">
        <v>28</v>
      </c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>
        <v>12</v>
      </c>
      <c r="T53" s="171"/>
      <c r="U53" s="171"/>
      <c r="V53" s="171"/>
      <c r="W53" s="171">
        <v>96</v>
      </c>
      <c r="X53" s="171"/>
      <c r="Y53" s="171"/>
      <c r="Z53" s="171"/>
      <c r="AA53" s="171"/>
      <c r="AB53" s="171"/>
      <c r="AC53" s="171"/>
      <c r="AD53" s="171"/>
      <c r="AE53" s="171"/>
      <c r="AF53" s="171"/>
      <c r="AG53" s="171">
        <v>14</v>
      </c>
      <c r="AH53" s="176"/>
      <c r="AI53" s="192">
        <f t="shared" si="0"/>
        <v>150</v>
      </c>
      <c r="AJ53" s="135">
        <v>111</v>
      </c>
      <c r="AK53" s="131">
        <f t="shared" si="1"/>
        <v>3.9642857142857144</v>
      </c>
      <c r="AL53" s="35" t="s">
        <v>209</v>
      </c>
    </row>
    <row r="54" spans="1:38" x14ac:dyDescent="0.25">
      <c r="A54" s="162">
        <f t="shared" si="2"/>
        <v>45</v>
      </c>
      <c r="B54" s="163" t="s">
        <v>508</v>
      </c>
      <c r="C54" s="169" t="s">
        <v>94</v>
      </c>
      <c r="D54" s="171">
        <v>78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>
        <v>36</v>
      </c>
      <c r="V54" s="171"/>
      <c r="W54" s="171">
        <v>24</v>
      </c>
      <c r="X54" s="171">
        <v>72</v>
      </c>
      <c r="Y54" s="171"/>
      <c r="Z54" s="171"/>
      <c r="AA54" s="171"/>
      <c r="AB54" s="171"/>
      <c r="AC54" s="171"/>
      <c r="AD54" s="171"/>
      <c r="AE54" s="171"/>
      <c r="AF54" s="171"/>
      <c r="AG54" s="171"/>
      <c r="AH54" s="176"/>
      <c r="AI54" s="192">
        <f t="shared" si="0"/>
        <v>210</v>
      </c>
      <c r="AJ54" s="135">
        <v>278</v>
      </c>
      <c r="AK54" s="131">
        <f t="shared" si="1"/>
        <v>3.5641025641025643</v>
      </c>
      <c r="AL54" s="35" t="s">
        <v>209</v>
      </c>
    </row>
    <row r="55" spans="1:38" x14ac:dyDescent="0.25">
      <c r="A55" s="162">
        <f t="shared" si="2"/>
        <v>46</v>
      </c>
      <c r="B55" s="168" t="s">
        <v>508</v>
      </c>
      <c r="C55" s="169" t="s">
        <v>95</v>
      </c>
      <c r="D55" s="171">
        <v>78</v>
      </c>
      <c r="E55" s="171"/>
      <c r="F55" s="171"/>
      <c r="G55" s="171"/>
      <c r="H55" s="171">
        <v>72</v>
      </c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>
        <v>48</v>
      </c>
      <c r="V55" s="171"/>
      <c r="W55" s="171">
        <v>12</v>
      </c>
      <c r="X55" s="171">
        <v>84</v>
      </c>
      <c r="Y55" s="171"/>
      <c r="Z55" s="171"/>
      <c r="AA55" s="171"/>
      <c r="AB55" s="171"/>
      <c r="AC55" s="171"/>
      <c r="AD55" s="171"/>
      <c r="AE55" s="171"/>
      <c r="AF55" s="171">
        <v>6</v>
      </c>
      <c r="AG55" s="171"/>
      <c r="AH55" s="176"/>
      <c r="AI55" s="192">
        <f t="shared" si="0"/>
        <v>300</v>
      </c>
      <c r="AJ55" s="135">
        <v>565</v>
      </c>
      <c r="AK55" s="131">
        <f t="shared" si="1"/>
        <v>7.2435897435897436</v>
      </c>
      <c r="AL55" s="35" t="s">
        <v>209</v>
      </c>
    </row>
    <row r="56" spans="1:38" x14ac:dyDescent="0.25">
      <c r="A56" s="162">
        <f t="shared" si="2"/>
        <v>47</v>
      </c>
      <c r="B56" s="163" t="s">
        <v>508</v>
      </c>
      <c r="C56" s="169" t="s">
        <v>220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>
        <v>36</v>
      </c>
      <c r="V56" s="171"/>
      <c r="W56" s="171">
        <v>48</v>
      </c>
      <c r="X56" s="171">
        <v>108</v>
      </c>
      <c r="Y56" s="171"/>
      <c r="Z56" s="171"/>
      <c r="AA56" s="171"/>
      <c r="AB56" s="171"/>
      <c r="AC56" s="171"/>
      <c r="AD56" s="171"/>
      <c r="AE56" s="171"/>
      <c r="AF56" s="171"/>
      <c r="AG56" s="171"/>
      <c r="AH56" s="176"/>
      <c r="AI56" s="192">
        <f t="shared" si="0"/>
        <v>192</v>
      </c>
      <c r="AJ56" s="135">
        <v>125</v>
      </c>
      <c r="AK56" s="131" t="e">
        <f t="shared" si="1"/>
        <v>#DIV/0!</v>
      </c>
      <c r="AL56" s="35" t="s">
        <v>209</v>
      </c>
    </row>
    <row r="57" spans="1:38" x14ac:dyDescent="0.25">
      <c r="A57" s="162">
        <f t="shared" si="2"/>
        <v>48</v>
      </c>
      <c r="B57" s="168" t="s">
        <v>487</v>
      </c>
      <c r="C57" s="169" t="s">
        <v>148</v>
      </c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>
        <v>36</v>
      </c>
      <c r="V57" s="171"/>
      <c r="W57" s="171">
        <v>48</v>
      </c>
      <c r="X57" s="171">
        <v>108</v>
      </c>
      <c r="Y57" s="171"/>
      <c r="Z57" s="171"/>
      <c r="AA57" s="171"/>
      <c r="AB57" s="171"/>
      <c r="AC57" s="171"/>
      <c r="AD57" s="171"/>
      <c r="AE57" s="171"/>
      <c r="AF57" s="171"/>
      <c r="AG57" s="171"/>
      <c r="AH57" s="176"/>
      <c r="AI57" s="192">
        <f t="shared" si="0"/>
        <v>192</v>
      </c>
      <c r="AJ57" s="135">
        <v>0</v>
      </c>
      <c r="AK57" s="131" t="e">
        <f t="shared" si="1"/>
        <v>#DIV/0!</v>
      </c>
      <c r="AL57" s="35" t="s">
        <v>209</v>
      </c>
    </row>
    <row r="58" spans="1:38" x14ac:dyDescent="0.25">
      <c r="A58" s="162">
        <f t="shared" si="2"/>
        <v>49</v>
      </c>
      <c r="B58" s="168" t="s">
        <v>487</v>
      </c>
      <c r="C58" s="169" t="s">
        <v>179</v>
      </c>
      <c r="D58" s="171">
        <v>72</v>
      </c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>
        <v>20</v>
      </c>
      <c r="S58" s="171"/>
      <c r="T58" s="171">
        <v>24</v>
      </c>
      <c r="U58" s="171">
        <v>60</v>
      </c>
      <c r="V58" s="171"/>
      <c r="W58" s="171"/>
      <c r="X58" s="171">
        <v>60</v>
      </c>
      <c r="Y58" s="171"/>
      <c r="Z58" s="171"/>
      <c r="AA58" s="171"/>
      <c r="AB58" s="171"/>
      <c r="AC58" s="171"/>
      <c r="AD58" s="171"/>
      <c r="AE58" s="171"/>
      <c r="AF58" s="171"/>
      <c r="AG58" s="171">
        <v>16</v>
      </c>
      <c r="AH58" s="176"/>
      <c r="AI58" s="192">
        <f t="shared" si="0"/>
        <v>252</v>
      </c>
      <c r="AJ58" s="135"/>
      <c r="AK58" s="131">
        <f t="shared" si="1"/>
        <v>0</v>
      </c>
      <c r="AL58" s="35" t="s">
        <v>209</v>
      </c>
    </row>
    <row r="59" spans="1:38" x14ac:dyDescent="0.25">
      <c r="A59" s="162">
        <f t="shared" si="2"/>
        <v>50</v>
      </c>
      <c r="B59" s="163" t="s">
        <v>509</v>
      </c>
      <c r="C59" s="169" t="s">
        <v>172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>
        <v>36</v>
      </c>
      <c r="V59" s="171"/>
      <c r="W59" s="171">
        <v>60</v>
      </c>
      <c r="X59" s="171">
        <v>204</v>
      </c>
      <c r="Y59" s="171"/>
      <c r="Z59" s="171"/>
      <c r="AA59" s="171"/>
      <c r="AB59" s="171"/>
      <c r="AC59" s="171"/>
      <c r="AD59" s="171"/>
      <c r="AE59" s="171"/>
      <c r="AF59" s="171"/>
      <c r="AG59" s="171"/>
      <c r="AH59" s="176"/>
      <c r="AI59" s="192">
        <f t="shared" si="0"/>
        <v>300</v>
      </c>
      <c r="AJ59" s="135">
        <v>0</v>
      </c>
      <c r="AK59" s="131" t="e">
        <f t="shared" si="1"/>
        <v>#DIV/0!</v>
      </c>
      <c r="AL59" s="35" t="s">
        <v>209</v>
      </c>
    </row>
    <row r="60" spans="1:38" ht="15" customHeight="1" x14ac:dyDescent="0.25">
      <c r="A60" s="162">
        <f t="shared" si="2"/>
        <v>51</v>
      </c>
      <c r="B60" s="168" t="s">
        <v>510</v>
      </c>
      <c r="C60" s="169" t="s">
        <v>181</v>
      </c>
      <c r="D60" s="171">
        <v>16</v>
      </c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>
        <v>132</v>
      </c>
      <c r="T60" s="171"/>
      <c r="U60" s="171">
        <v>24</v>
      </c>
      <c r="V60" s="171"/>
      <c r="W60" s="171"/>
      <c r="X60" s="171">
        <v>120</v>
      </c>
      <c r="Y60" s="171"/>
      <c r="Z60" s="171"/>
      <c r="AA60" s="171"/>
      <c r="AB60" s="171"/>
      <c r="AC60" s="171"/>
      <c r="AD60" s="171"/>
      <c r="AE60" s="171"/>
      <c r="AF60" s="171"/>
      <c r="AG60" s="171">
        <v>8</v>
      </c>
      <c r="AH60" s="176"/>
      <c r="AI60" s="192">
        <f t="shared" si="0"/>
        <v>300</v>
      </c>
      <c r="AJ60" s="135"/>
      <c r="AK60" s="131">
        <f t="shared" si="1"/>
        <v>0</v>
      </c>
      <c r="AL60" s="35" t="s">
        <v>209</v>
      </c>
    </row>
    <row r="61" spans="1:38" x14ac:dyDescent="0.25">
      <c r="A61" s="162">
        <f t="shared" si="2"/>
        <v>52</v>
      </c>
      <c r="B61" s="163" t="s">
        <v>511</v>
      </c>
      <c r="C61" s="169" t="s">
        <v>219</v>
      </c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>
        <v>300</v>
      </c>
      <c r="AF61" s="171"/>
      <c r="AG61" s="171"/>
      <c r="AH61" s="176"/>
      <c r="AI61" s="192">
        <f t="shared" si="0"/>
        <v>300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162">
        <f t="shared" si="2"/>
        <v>53</v>
      </c>
      <c r="B62" s="168" t="s">
        <v>429</v>
      </c>
      <c r="C62" s="169" t="s">
        <v>222</v>
      </c>
      <c r="D62" s="170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>
        <v>48</v>
      </c>
      <c r="T62" s="171"/>
      <c r="U62" s="171">
        <v>42</v>
      </c>
      <c r="V62" s="171"/>
      <c r="W62" s="171"/>
      <c r="X62" s="171">
        <v>60</v>
      </c>
      <c r="Y62" s="171"/>
      <c r="Z62" s="171"/>
      <c r="AA62" s="171"/>
      <c r="AB62" s="171"/>
      <c r="AC62" s="171"/>
      <c r="AD62" s="171"/>
      <c r="AE62" s="171"/>
      <c r="AF62" s="171"/>
      <c r="AG62" s="171"/>
      <c r="AH62" s="176"/>
      <c r="AI62" s="192">
        <f t="shared" si="0"/>
        <v>150</v>
      </c>
      <c r="AJ62" s="135"/>
      <c r="AK62" s="131" t="e">
        <f t="shared" si="1"/>
        <v>#DIV/0!</v>
      </c>
      <c r="AL62" s="35" t="s">
        <v>209</v>
      </c>
    </row>
    <row r="63" spans="1:38" x14ac:dyDescent="0.25">
      <c r="A63" s="162">
        <f t="shared" si="2"/>
        <v>54</v>
      </c>
      <c r="B63" s="168" t="s">
        <v>447</v>
      </c>
      <c r="C63" s="169" t="s">
        <v>218</v>
      </c>
      <c r="D63" s="171">
        <v>72</v>
      </c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>
        <v>20</v>
      </c>
      <c r="S63" s="171"/>
      <c r="T63" s="171">
        <v>24</v>
      </c>
      <c r="U63" s="171">
        <v>60</v>
      </c>
      <c r="V63" s="171"/>
      <c r="W63" s="171"/>
      <c r="X63" s="171">
        <v>60</v>
      </c>
      <c r="Y63" s="171"/>
      <c r="Z63" s="171"/>
      <c r="AA63" s="171"/>
      <c r="AB63" s="171"/>
      <c r="AC63" s="171"/>
      <c r="AD63" s="171"/>
      <c r="AE63" s="171"/>
      <c r="AF63" s="171"/>
      <c r="AG63" s="171">
        <v>16</v>
      </c>
      <c r="AH63" s="176"/>
      <c r="AI63" s="192">
        <f t="shared" si="0"/>
        <v>252</v>
      </c>
      <c r="AJ63" s="135">
        <v>111</v>
      </c>
      <c r="AK63" s="131">
        <f t="shared" si="1"/>
        <v>1.5416666666666667</v>
      </c>
      <c r="AL63" s="35" t="s">
        <v>209</v>
      </c>
    </row>
    <row r="64" spans="1:38" x14ac:dyDescent="0.25">
      <c r="A64" s="162">
        <f t="shared" si="2"/>
        <v>55</v>
      </c>
      <c r="B64" s="163" t="s">
        <v>494</v>
      </c>
      <c r="C64" s="169" t="s">
        <v>224</v>
      </c>
      <c r="D64" s="170">
        <v>16</v>
      </c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>
        <v>6</v>
      </c>
      <c r="T64" s="171"/>
      <c r="U64" s="171"/>
      <c r="V64" s="171"/>
      <c r="W64" s="171">
        <v>60</v>
      </c>
      <c r="X64" s="171">
        <v>60</v>
      </c>
      <c r="Y64" s="171"/>
      <c r="Z64" s="171"/>
      <c r="AA64" s="171"/>
      <c r="AB64" s="171"/>
      <c r="AC64" s="171"/>
      <c r="AD64" s="171"/>
      <c r="AE64" s="171"/>
      <c r="AF64" s="171"/>
      <c r="AG64" s="171">
        <v>8</v>
      </c>
      <c r="AH64" s="176"/>
      <c r="AI64" s="192">
        <f t="shared" si="0"/>
        <v>150</v>
      </c>
      <c r="AJ64" s="135">
        <v>59</v>
      </c>
      <c r="AK64" s="131">
        <f t="shared" si="1"/>
        <v>3.6875</v>
      </c>
      <c r="AL64" s="35" t="s">
        <v>209</v>
      </c>
    </row>
    <row r="65" spans="1:38" x14ac:dyDescent="0.25">
      <c r="A65" s="162">
        <f t="shared" si="2"/>
        <v>56</v>
      </c>
      <c r="B65" s="168" t="s">
        <v>512</v>
      </c>
      <c r="C65" s="169" t="s">
        <v>226</v>
      </c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>
        <v>36</v>
      </c>
      <c r="V65" s="171"/>
      <c r="W65" s="171">
        <v>60</v>
      </c>
      <c r="X65" s="171">
        <v>204</v>
      </c>
      <c r="Y65" s="171"/>
      <c r="Z65" s="171"/>
      <c r="AA65" s="171"/>
      <c r="AB65" s="171"/>
      <c r="AC65" s="171"/>
      <c r="AD65" s="171"/>
      <c r="AE65" s="171"/>
      <c r="AF65" s="171"/>
      <c r="AG65" s="171"/>
      <c r="AH65" s="176"/>
      <c r="AI65" s="192">
        <f t="shared" si="0"/>
        <v>300</v>
      </c>
      <c r="AJ65" s="136"/>
      <c r="AK65" s="131" t="e">
        <f t="shared" si="1"/>
        <v>#DIV/0!</v>
      </c>
      <c r="AL65" s="35" t="s">
        <v>209</v>
      </c>
    </row>
    <row r="66" spans="1:38" x14ac:dyDescent="0.25">
      <c r="A66" s="162">
        <f t="shared" si="2"/>
        <v>57</v>
      </c>
      <c r="B66" s="163" t="s">
        <v>449</v>
      </c>
      <c r="C66" s="169" t="s">
        <v>229</v>
      </c>
      <c r="D66" s="170">
        <v>68</v>
      </c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>
        <v>16</v>
      </c>
      <c r="S66" s="171"/>
      <c r="T66" s="171"/>
      <c r="U66" s="171">
        <v>48</v>
      </c>
      <c r="V66" s="171"/>
      <c r="W66" s="171"/>
      <c r="X66" s="174"/>
      <c r="Y66" s="174"/>
      <c r="Z66" s="174"/>
      <c r="AA66" s="174"/>
      <c r="AB66" s="174"/>
      <c r="AC66" s="174"/>
      <c r="AD66" s="174"/>
      <c r="AE66" s="174"/>
      <c r="AF66" s="174"/>
      <c r="AG66" s="174">
        <v>18</v>
      </c>
      <c r="AH66" s="175"/>
      <c r="AI66" s="192">
        <f t="shared" si="0"/>
        <v>150</v>
      </c>
      <c r="AJ66" s="135">
        <v>96</v>
      </c>
      <c r="AK66" s="131">
        <f t="shared" si="1"/>
        <v>1.411764705882353</v>
      </c>
      <c r="AL66" s="35" t="s">
        <v>209</v>
      </c>
    </row>
    <row r="67" spans="1:38" x14ac:dyDescent="0.25">
      <c r="A67" s="162">
        <f t="shared" si="2"/>
        <v>58</v>
      </c>
      <c r="B67" s="168" t="s">
        <v>512</v>
      </c>
      <c r="C67" s="169" t="s">
        <v>234</v>
      </c>
      <c r="D67" s="170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6"/>
      <c r="X67" s="171"/>
      <c r="Y67" s="171"/>
      <c r="Z67" s="171"/>
      <c r="AA67" s="176"/>
      <c r="AB67" s="239" t="s">
        <v>388</v>
      </c>
      <c r="AC67" s="239"/>
      <c r="AD67" s="239"/>
      <c r="AE67" s="239"/>
      <c r="AF67" s="239"/>
      <c r="AG67" s="239"/>
      <c r="AH67" s="236"/>
      <c r="AI67" s="192">
        <f t="shared" si="0"/>
        <v>0</v>
      </c>
      <c r="AJ67" s="135"/>
      <c r="AK67" s="131" t="e">
        <f t="shared" si="1"/>
        <v>#DIV/0!</v>
      </c>
      <c r="AL67" s="35" t="s">
        <v>209</v>
      </c>
    </row>
    <row r="68" spans="1:38" x14ac:dyDescent="0.25">
      <c r="A68" s="162">
        <f t="shared" si="2"/>
        <v>59</v>
      </c>
      <c r="B68" s="168" t="s">
        <v>429</v>
      </c>
      <c r="C68" s="169" t="s">
        <v>235</v>
      </c>
      <c r="D68" s="170">
        <v>20</v>
      </c>
      <c r="E68" s="171"/>
      <c r="F68" s="171"/>
      <c r="G68" s="171"/>
      <c r="H68" s="171"/>
      <c r="I68" s="171"/>
      <c r="J68" s="171"/>
      <c r="K68" s="171"/>
      <c r="L68" s="171">
        <v>30</v>
      </c>
      <c r="M68" s="171"/>
      <c r="N68" s="171"/>
      <c r="O68" s="171"/>
      <c r="P68" s="171"/>
      <c r="Q68" s="171"/>
      <c r="R68" s="171"/>
      <c r="S68" s="171"/>
      <c r="T68" s="171"/>
      <c r="U68" s="171">
        <v>24</v>
      </c>
      <c r="V68" s="171"/>
      <c r="W68" s="171">
        <v>12</v>
      </c>
      <c r="X68" s="166">
        <v>48</v>
      </c>
      <c r="Y68" s="166"/>
      <c r="Z68" s="166"/>
      <c r="AA68" s="166"/>
      <c r="AB68" s="166"/>
      <c r="AC68" s="166"/>
      <c r="AD68" s="166"/>
      <c r="AE68" s="166"/>
      <c r="AF68" s="166">
        <v>6</v>
      </c>
      <c r="AG68" s="166">
        <v>10</v>
      </c>
      <c r="AH68" s="167"/>
      <c r="AI68" s="192">
        <f t="shared" si="0"/>
        <v>150</v>
      </c>
      <c r="AJ68" s="135">
        <v>83</v>
      </c>
      <c r="AK68" s="131">
        <f t="shared" si="1"/>
        <v>4.1500000000000004</v>
      </c>
      <c r="AL68" s="35" t="s">
        <v>209</v>
      </c>
    </row>
    <row r="69" spans="1:38" x14ac:dyDescent="0.25">
      <c r="A69" s="162">
        <f t="shared" si="2"/>
        <v>60</v>
      </c>
      <c r="B69" s="163" t="s">
        <v>491</v>
      </c>
      <c r="C69" s="169" t="s">
        <v>237</v>
      </c>
      <c r="D69" s="170">
        <v>8</v>
      </c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>
        <v>78</v>
      </c>
      <c r="V69" s="171"/>
      <c r="W69" s="171">
        <v>12</v>
      </c>
      <c r="X69" s="171">
        <v>48</v>
      </c>
      <c r="Y69" s="171"/>
      <c r="Z69" s="171"/>
      <c r="AA69" s="174"/>
      <c r="AB69" s="174"/>
      <c r="AC69" s="174"/>
      <c r="AD69" s="174"/>
      <c r="AE69" s="171"/>
      <c r="AF69" s="171"/>
      <c r="AG69" s="171">
        <v>4</v>
      </c>
      <c r="AH69" s="176"/>
      <c r="AI69" s="192">
        <f t="shared" si="0"/>
        <v>150</v>
      </c>
      <c r="AJ69" s="135">
        <v>12</v>
      </c>
      <c r="AK69" s="131">
        <f t="shared" si="1"/>
        <v>1.5</v>
      </c>
      <c r="AL69" s="35" t="s">
        <v>209</v>
      </c>
    </row>
    <row r="70" spans="1:38" x14ac:dyDescent="0.25">
      <c r="A70" s="162">
        <f t="shared" si="2"/>
        <v>61</v>
      </c>
      <c r="B70" s="168" t="s">
        <v>500</v>
      </c>
      <c r="C70" s="169" t="s">
        <v>238</v>
      </c>
      <c r="D70" s="170">
        <v>36</v>
      </c>
      <c r="E70" s="171"/>
      <c r="F70" s="171"/>
      <c r="G70" s="171"/>
      <c r="H70" s="171"/>
      <c r="I70" s="171"/>
      <c r="J70" s="171"/>
      <c r="K70" s="171"/>
      <c r="L70" s="171">
        <v>78</v>
      </c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6"/>
      <c r="AA70" s="239" t="s">
        <v>513</v>
      </c>
      <c r="AB70" s="239"/>
      <c r="AC70" s="239"/>
      <c r="AD70" s="239"/>
      <c r="AE70" s="170"/>
      <c r="AF70" s="171"/>
      <c r="AG70" s="171">
        <v>18</v>
      </c>
      <c r="AH70" s="176">
        <v>12</v>
      </c>
      <c r="AI70" s="192">
        <f t="shared" si="0"/>
        <v>144</v>
      </c>
      <c r="AJ70" s="135">
        <v>136</v>
      </c>
      <c r="AK70" s="131">
        <f t="shared" si="1"/>
        <v>3.7777777777777777</v>
      </c>
      <c r="AL70" s="35" t="s">
        <v>209</v>
      </c>
    </row>
    <row r="71" spans="1:38" x14ac:dyDescent="0.25">
      <c r="A71" s="162">
        <f t="shared" si="2"/>
        <v>62</v>
      </c>
      <c r="B71" s="163" t="s">
        <v>511</v>
      </c>
      <c r="C71" s="169" t="s">
        <v>239</v>
      </c>
      <c r="D71" s="170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>
        <v>6</v>
      </c>
      <c r="T71" s="171"/>
      <c r="U71" s="171"/>
      <c r="V71" s="171"/>
      <c r="W71" s="171">
        <v>48</v>
      </c>
      <c r="X71" s="171">
        <v>96</v>
      </c>
      <c r="Y71" s="171"/>
      <c r="Z71" s="171"/>
      <c r="AA71" s="166"/>
      <c r="AB71" s="166"/>
      <c r="AC71" s="166"/>
      <c r="AD71" s="166"/>
      <c r="AE71" s="171"/>
      <c r="AF71" s="171"/>
      <c r="AG71" s="171"/>
      <c r="AH71" s="176"/>
      <c r="AI71" s="192">
        <f t="shared" si="0"/>
        <v>150</v>
      </c>
      <c r="AJ71" s="135"/>
      <c r="AK71" s="131" t="e">
        <f t="shared" si="1"/>
        <v>#DIV/0!</v>
      </c>
      <c r="AL71" s="35" t="s">
        <v>209</v>
      </c>
    </row>
    <row r="72" spans="1:38" x14ac:dyDescent="0.25">
      <c r="A72" s="162">
        <f t="shared" si="2"/>
        <v>63</v>
      </c>
      <c r="B72" s="168" t="s">
        <v>426</v>
      </c>
      <c r="C72" s="169" t="s">
        <v>240</v>
      </c>
      <c r="D72" s="170">
        <v>16</v>
      </c>
      <c r="E72" s="171"/>
      <c r="F72" s="171"/>
      <c r="G72" s="171">
        <v>18</v>
      </c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>
        <v>6</v>
      </c>
      <c r="V72" s="171"/>
      <c r="W72" s="171"/>
      <c r="X72" s="171">
        <v>36</v>
      </c>
      <c r="Y72" s="171"/>
      <c r="Z72" s="171"/>
      <c r="AA72" s="171"/>
      <c r="AB72" s="171"/>
      <c r="AC72" s="171"/>
      <c r="AD72" s="171"/>
      <c r="AE72" s="171">
        <v>60</v>
      </c>
      <c r="AF72" s="171">
        <v>6</v>
      </c>
      <c r="AG72" s="171">
        <v>8</v>
      </c>
      <c r="AH72" s="176"/>
      <c r="AI72" s="192">
        <f t="shared" si="0"/>
        <v>150</v>
      </c>
      <c r="AJ72" s="135">
        <v>44</v>
      </c>
      <c r="AK72" s="131">
        <f t="shared" si="1"/>
        <v>2.75</v>
      </c>
      <c r="AL72" s="35" t="s">
        <v>209</v>
      </c>
    </row>
    <row r="73" spans="1:38" x14ac:dyDescent="0.25">
      <c r="A73" s="162">
        <f t="shared" si="2"/>
        <v>64</v>
      </c>
      <c r="B73" s="168" t="s">
        <v>491</v>
      </c>
      <c r="C73" s="169" t="s">
        <v>241</v>
      </c>
      <c r="D73" s="170">
        <v>4</v>
      </c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>
        <v>96</v>
      </c>
      <c r="V73" s="171"/>
      <c r="W73" s="171"/>
      <c r="X73" s="171">
        <v>48</v>
      </c>
      <c r="Y73" s="171"/>
      <c r="Z73" s="171"/>
      <c r="AA73" s="171"/>
      <c r="AB73" s="171"/>
      <c r="AC73" s="171"/>
      <c r="AD73" s="171"/>
      <c r="AE73" s="171"/>
      <c r="AF73" s="171"/>
      <c r="AG73" s="171">
        <v>2</v>
      </c>
      <c r="AH73" s="176"/>
      <c r="AI73" s="192">
        <f t="shared" si="0"/>
        <v>150</v>
      </c>
      <c r="AJ73" s="135">
        <v>4</v>
      </c>
      <c r="AK73" s="131">
        <f t="shared" si="1"/>
        <v>1</v>
      </c>
      <c r="AL73" s="35" t="s">
        <v>209</v>
      </c>
    </row>
    <row r="74" spans="1:38" x14ac:dyDescent="0.25">
      <c r="A74" s="162">
        <f t="shared" si="2"/>
        <v>65</v>
      </c>
      <c r="B74" s="163" t="s">
        <v>494</v>
      </c>
      <c r="C74" s="169" t="s">
        <v>242</v>
      </c>
      <c r="D74" s="170">
        <v>12</v>
      </c>
      <c r="E74" s="171"/>
      <c r="F74" s="171"/>
      <c r="G74" s="171"/>
      <c r="H74" s="171"/>
      <c r="I74" s="171"/>
      <c r="J74" s="171">
        <v>12</v>
      </c>
      <c r="K74" s="171"/>
      <c r="L74" s="171"/>
      <c r="M74" s="171"/>
      <c r="N74" s="171"/>
      <c r="O74" s="171"/>
      <c r="P74" s="171"/>
      <c r="Q74" s="171"/>
      <c r="R74" s="171"/>
      <c r="S74" s="171">
        <v>12</v>
      </c>
      <c r="T74" s="171"/>
      <c r="U74" s="171"/>
      <c r="V74" s="171"/>
      <c r="W74" s="171">
        <v>60</v>
      </c>
      <c r="X74" s="171">
        <v>48</v>
      </c>
      <c r="Y74" s="171"/>
      <c r="Z74" s="171"/>
      <c r="AA74" s="171"/>
      <c r="AB74" s="171"/>
      <c r="AC74" s="171"/>
      <c r="AD74" s="171"/>
      <c r="AE74" s="171"/>
      <c r="AF74" s="171"/>
      <c r="AG74" s="171">
        <v>6</v>
      </c>
      <c r="AH74" s="176"/>
      <c r="AI74" s="192">
        <f t="shared" ref="AI74:AI90" si="3">SUM(D74:AH74)</f>
        <v>150</v>
      </c>
      <c r="AJ74" s="135">
        <v>51</v>
      </c>
      <c r="AK74" s="131">
        <f t="shared" ref="AK74:AK124" si="4">+AJ74/D74</f>
        <v>4.25</v>
      </c>
      <c r="AL74" s="35" t="s">
        <v>209</v>
      </c>
    </row>
    <row r="75" spans="1:38" x14ac:dyDescent="0.25">
      <c r="A75" s="162">
        <f t="shared" si="2"/>
        <v>66</v>
      </c>
      <c r="B75" s="168" t="s">
        <v>491</v>
      </c>
      <c r="C75" s="169" t="s">
        <v>243</v>
      </c>
      <c r="D75" s="170">
        <v>8</v>
      </c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>
        <v>78</v>
      </c>
      <c r="V75" s="171"/>
      <c r="W75" s="171">
        <v>12</v>
      </c>
      <c r="X75" s="171">
        <v>48</v>
      </c>
      <c r="Y75" s="171"/>
      <c r="Z75" s="171"/>
      <c r="AA75" s="171"/>
      <c r="AB75" s="171"/>
      <c r="AC75" s="171"/>
      <c r="AD75" s="171"/>
      <c r="AE75" s="171"/>
      <c r="AF75" s="171"/>
      <c r="AG75" s="171">
        <v>4</v>
      </c>
      <c r="AH75" s="176"/>
      <c r="AI75" s="192">
        <f t="shared" si="3"/>
        <v>150</v>
      </c>
      <c r="AJ75" s="135">
        <v>3</v>
      </c>
      <c r="AK75" s="131">
        <f t="shared" si="4"/>
        <v>0.375</v>
      </c>
      <c r="AL75" s="35" t="s">
        <v>209</v>
      </c>
    </row>
    <row r="76" spans="1:38" x14ac:dyDescent="0.25">
      <c r="A76" s="162">
        <f t="shared" ref="A76:A123" si="5">A75+1</f>
        <v>67</v>
      </c>
      <c r="B76" s="163" t="s">
        <v>514</v>
      </c>
      <c r="C76" s="169" t="s">
        <v>244</v>
      </c>
      <c r="D76" s="170">
        <f>25*4</f>
        <v>100</v>
      </c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>
        <f>50</f>
        <v>50</v>
      </c>
      <c r="AH76" s="176"/>
      <c r="AI76" s="192">
        <f t="shared" si="3"/>
        <v>150</v>
      </c>
      <c r="AJ76" s="135">
        <v>291</v>
      </c>
      <c r="AK76" s="131">
        <f t="shared" si="4"/>
        <v>2.91</v>
      </c>
      <c r="AL76" s="35" t="s">
        <v>209</v>
      </c>
    </row>
    <row r="77" spans="1:38" x14ac:dyDescent="0.25">
      <c r="A77" s="162">
        <f t="shared" si="5"/>
        <v>68</v>
      </c>
      <c r="B77" s="168" t="s">
        <v>511</v>
      </c>
      <c r="C77" s="169" t="s">
        <v>259</v>
      </c>
      <c r="D77" s="170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>
        <v>30</v>
      </c>
      <c r="T77" s="171"/>
      <c r="U77" s="171"/>
      <c r="V77" s="171"/>
      <c r="W77" s="171">
        <v>60</v>
      </c>
      <c r="X77" s="171">
        <v>60</v>
      </c>
      <c r="Y77" s="171"/>
      <c r="Z77" s="171"/>
      <c r="AA77" s="174"/>
      <c r="AB77" s="174"/>
      <c r="AC77" s="174"/>
      <c r="AD77" s="174"/>
      <c r="AE77" s="171"/>
      <c r="AF77" s="171"/>
      <c r="AG77" s="171"/>
      <c r="AH77" s="176"/>
      <c r="AI77" s="192">
        <f t="shared" si="3"/>
        <v>150</v>
      </c>
      <c r="AJ77" s="135"/>
      <c r="AK77" s="131" t="e">
        <f t="shared" si="4"/>
        <v>#DIV/0!</v>
      </c>
      <c r="AL77" s="35" t="s">
        <v>209</v>
      </c>
    </row>
    <row r="78" spans="1:38" x14ac:dyDescent="0.25">
      <c r="A78" s="162">
        <f t="shared" si="5"/>
        <v>69</v>
      </c>
      <c r="B78" s="168" t="s">
        <v>515</v>
      </c>
      <c r="C78" s="169" t="s">
        <v>261</v>
      </c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>
        <v>30</v>
      </c>
      <c r="T78" s="171"/>
      <c r="U78" s="171"/>
      <c r="V78" s="171"/>
      <c r="W78" s="171">
        <v>24</v>
      </c>
      <c r="X78" s="171">
        <v>60</v>
      </c>
      <c r="Y78" s="171"/>
      <c r="Z78" s="176"/>
      <c r="AA78" s="239" t="s">
        <v>516</v>
      </c>
      <c r="AB78" s="239"/>
      <c r="AC78" s="239"/>
      <c r="AD78" s="239"/>
      <c r="AE78" s="170"/>
      <c r="AF78" s="171"/>
      <c r="AG78" s="171"/>
      <c r="AH78" s="176"/>
      <c r="AI78" s="192">
        <f t="shared" si="3"/>
        <v>114</v>
      </c>
      <c r="AJ78" s="135"/>
      <c r="AK78" s="131" t="e">
        <f t="shared" si="4"/>
        <v>#DIV/0!</v>
      </c>
      <c r="AL78" s="35" t="s">
        <v>209</v>
      </c>
    </row>
    <row r="79" spans="1:38" x14ac:dyDescent="0.25">
      <c r="A79" s="162">
        <f t="shared" si="5"/>
        <v>70</v>
      </c>
      <c r="B79" s="163" t="s">
        <v>494</v>
      </c>
      <c r="C79" s="169" t="s">
        <v>260</v>
      </c>
      <c r="D79" s="170">
        <v>12</v>
      </c>
      <c r="E79" s="171"/>
      <c r="F79" s="171"/>
      <c r="G79" s="171"/>
      <c r="H79" s="171"/>
      <c r="I79" s="171"/>
      <c r="J79" s="171">
        <v>24</v>
      </c>
      <c r="K79" s="171"/>
      <c r="L79" s="171"/>
      <c r="M79" s="171"/>
      <c r="N79" s="171"/>
      <c r="O79" s="171"/>
      <c r="P79" s="171"/>
      <c r="Q79" s="171"/>
      <c r="R79" s="171"/>
      <c r="S79" s="171">
        <v>24</v>
      </c>
      <c r="T79" s="171"/>
      <c r="U79" s="171"/>
      <c r="V79" s="171"/>
      <c r="W79" s="171">
        <v>48</v>
      </c>
      <c r="X79" s="171">
        <v>36</v>
      </c>
      <c r="Y79" s="171"/>
      <c r="Z79" s="171"/>
      <c r="AA79" s="166"/>
      <c r="AB79" s="166"/>
      <c r="AC79" s="166"/>
      <c r="AD79" s="166"/>
      <c r="AE79" s="171"/>
      <c r="AF79" s="171"/>
      <c r="AG79" s="171">
        <v>6</v>
      </c>
      <c r="AH79" s="176"/>
      <c r="AI79" s="192">
        <f t="shared" si="3"/>
        <v>150</v>
      </c>
      <c r="AJ79" s="135">
        <v>89</v>
      </c>
      <c r="AK79" s="131">
        <f t="shared" si="4"/>
        <v>7.416666666666667</v>
      </c>
      <c r="AL79" s="35" t="s">
        <v>209</v>
      </c>
    </row>
    <row r="80" spans="1:38" x14ac:dyDescent="0.25">
      <c r="A80" s="162">
        <f t="shared" si="5"/>
        <v>71</v>
      </c>
      <c r="B80" s="168" t="s">
        <v>515</v>
      </c>
      <c r="C80" s="169" t="s">
        <v>517</v>
      </c>
      <c r="D80" s="170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>
        <v>78</v>
      </c>
      <c r="T80" s="171"/>
      <c r="U80" s="171"/>
      <c r="V80" s="171"/>
      <c r="W80" s="171">
        <v>72</v>
      </c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6"/>
      <c r="AI80" s="192">
        <f t="shared" si="3"/>
        <v>150</v>
      </c>
      <c r="AJ80" s="135"/>
      <c r="AK80" s="131" t="e">
        <f t="shared" si="4"/>
        <v>#DIV/0!</v>
      </c>
      <c r="AL80" s="35" t="s">
        <v>209</v>
      </c>
    </row>
    <row r="81" spans="1:38" x14ac:dyDescent="0.25">
      <c r="A81" s="162">
        <f t="shared" si="5"/>
        <v>72</v>
      </c>
      <c r="B81" s="163" t="s">
        <v>494</v>
      </c>
      <c r="C81" s="169" t="s">
        <v>269</v>
      </c>
      <c r="D81" s="170">
        <v>4</v>
      </c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>
        <v>24</v>
      </c>
      <c r="T81" s="171"/>
      <c r="U81" s="171"/>
      <c r="V81" s="171"/>
      <c r="W81" s="171">
        <v>60</v>
      </c>
      <c r="X81" s="171">
        <v>60</v>
      </c>
      <c r="Y81" s="171"/>
      <c r="Z81" s="171"/>
      <c r="AA81" s="171"/>
      <c r="AB81" s="171"/>
      <c r="AC81" s="171"/>
      <c r="AD81" s="171"/>
      <c r="AE81" s="171"/>
      <c r="AF81" s="171"/>
      <c r="AG81" s="171">
        <v>2</v>
      </c>
      <c r="AH81" s="176"/>
      <c r="AI81" s="192">
        <f t="shared" si="3"/>
        <v>150</v>
      </c>
      <c r="AJ81" s="135">
        <v>14</v>
      </c>
      <c r="AK81" s="131">
        <f t="shared" si="4"/>
        <v>3.5</v>
      </c>
      <c r="AL81" s="35" t="s">
        <v>209</v>
      </c>
    </row>
    <row r="82" spans="1:38" x14ac:dyDescent="0.25">
      <c r="A82" s="162">
        <f t="shared" si="5"/>
        <v>73</v>
      </c>
      <c r="B82" s="168" t="s">
        <v>487</v>
      </c>
      <c r="C82" s="169" t="s">
        <v>270</v>
      </c>
      <c r="D82" s="170">
        <v>28</v>
      </c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>
        <v>96</v>
      </c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>
        <v>14</v>
      </c>
      <c r="AH82" s="176">
        <v>12</v>
      </c>
      <c r="AI82" s="192">
        <f t="shared" si="3"/>
        <v>150</v>
      </c>
      <c r="AJ82" s="135">
        <v>105</v>
      </c>
      <c r="AK82" s="131">
        <f t="shared" si="4"/>
        <v>3.75</v>
      </c>
      <c r="AL82" s="35" t="s">
        <v>209</v>
      </c>
    </row>
    <row r="83" spans="1:38" x14ac:dyDescent="0.25">
      <c r="A83" s="162">
        <f t="shared" si="5"/>
        <v>74</v>
      </c>
      <c r="B83" s="168" t="s">
        <v>424</v>
      </c>
      <c r="C83" s="169" t="s">
        <v>518</v>
      </c>
      <c r="D83" s="170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>
        <v>30</v>
      </c>
      <c r="T83" s="171"/>
      <c r="U83" s="171"/>
      <c r="V83" s="171"/>
      <c r="W83" s="171"/>
      <c r="X83" s="171">
        <v>120</v>
      </c>
      <c r="Y83" s="171"/>
      <c r="Z83" s="171"/>
      <c r="AA83" s="171"/>
      <c r="AB83" s="171"/>
      <c r="AC83" s="171"/>
      <c r="AD83" s="171"/>
      <c r="AE83" s="171"/>
      <c r="AF83" s="171"/>
      <c r="AG83" s="171"/>
      <c r="AH83" s="176"/>
      <c r="AI83" s="192">
        <f t="shared" si="3"/>
        <v>150</v>
      </c>
      <c r="AJ83" s="135"/>
      <c r="AK83" s="131" t="e">
        <f t="shared" si="4"/>
        <v>#DIV/0!</v>
      </c>
      <c r="AL83" s="35" t="s">
        <v>209</v>
      </c>
    </row>
    <row r="84" spans="1:38" x14ac:dyDescent="0.25">
      <c r="A84" s="162">
        <f t="shared" si="5"/>
        <v>75</v>
      </c>
      <c r="B84" s="163" t="s">
        <v>424</v>
      </c>
      <c r="C84" s="169" t="s">
        <v>236</v>
      </c>
      <c r="D84" s="170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>
        <v>18</v>
      </c>
      <c r="T84" s="171"/>
      <c r="U84" s="171"/>
      <c r="V84" s="171"/>
      <c r="W84" s="171">
        <v>108</v>
      </c>
      <c r="X84" s="171">
        <v>24</v>
      </c>
      <c r="Y84" s="171"/>
      <c r="Z84" s="171"/>
      <c r="AA84" s="171"/>
      <c r="AB84" s="171"/>
      <c r="AC84" s="171"/>
      <c r="AD84" s="171"/>
      <c r="AE84" s="171"/>
      <c r="AF84" s="171"/>
      <c r="AG84" s="171"/>
      <c r="AH84" s="176"/>
      <c r="AI84" s="192">
        <f t="shared" si="3"/>
        <v>150</v>
      </c>
      <c r="AJ84" s="135"/>
      <c r="AK84" s="131" t="e">
        <f t="shared" si="4"/>
        <v>#DIV/0!</v>
      </c>
      <c r="AL84" s="35" t="s">
        <v>209</v>
      </c>
    </row>
    <row r="85" spans="1:38" x14ac:dyDescent="0.25">
      <c r="A85" s="162">
        <f t="shared" si="5"/>
        <v>76</v>
      </c>
      <c r="B85" s="168" t="s">
        <v>429</v>
      </c>
      <c r="C85" s="169" t="s">
        <v>274</v>
      </c>
      <c r="D85" s="171">
        <v>16</v>
      </c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>
        <v>132</v>
      </c>
      <c r="T85" s="171"/>
      <c r="U85" s="171">
        <v>24</v>
      </c>
      <c r="V85" s="171"/>
      <c r="W85" s="171"/>
      <c r="X85" s="171">
        <v>120</v>
      </c>
      <c r="Y85" s="171"/>
      <c r="Z85" s="171"/>
      <c r="AA85" s="171"/>
      <c r="AB85" s="171"/>
      <c r="AC85" s="171"/>
      <c r="AD85" s="171"/>
      <c r="AE85" s="171"/>
      <c r="AF85" s="171"/>
      <c r="AG85" s="171">
        <v>8</v>
      </c>
      <c r="AH85" s="176"/>
      <c r="AI85" s="192">
        <f t="shared" si="3"/>
        <v>300</v>
      </c>
      <c r="AJ85" s="135">
        <v>34</v>
      </c>
      <c r="AK85" s="131">
        <f t="shared" si="4"/>
        <v>2.125</v>
      </c>
      <c r="AL85" s="35" t="s">
        <v>209</v>
      </c>
    </row>
    <row r="86" spans="1:38" x14ac:dyDescent="0.25">
      <c r="A86" s="162">
        <f t="shared" si="5"/>
        <v>77</v>
      </c>
      <c r="B86" s="163" t="s">
        <v>429</v>
      </c>
      <c r="C86" s="169" t="s">
        <v>275</v>
      </c>
      <c r="D86" s="170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>
        <v>66</v>
      </c>
      <c r="T86" s="171"/>
      <c r="U86" s="171">
        <v>12</v>
      </c>
      <c r="V86" s="171"/>
      <c r="W86" s="171"/>
      <c r="X86" s="171">
        <v>72</v>
      </c>
      <c r="Y86" s="171"/>
      <c r="Z86" s="174"/>
      <c r="AA86" s="174"/>
      <c r="AB86" s="174"/>
      <c r="AC86" s="174"/>
      <c r="AD86" s="174"/>
      <c r="AE86" s="174"/>
      <c r="AF86" s="174"/>
      <c r="AG86" s="171"/>
      <c r="AH86" s="176"/>
      <c r="AI86" s="192">
        <f t="shared" si="3"/>
        <v>150</v>
      </c>
      <c r="AJ86" s="135">
        <v>10</v>
      </c>
      <c r="AK86" s="131" t="e">
        <f t="shared" si="4"/>
        <v>#DIV/0!</v>
      </c>
      <c r="AL86" s="35" t="s">
        <v>209</v>
      </c>
    </row>
    <row r="87" spans="1:38" ht="15.75" customHeight="1" x14ac:dyDescent="0.25">
      <c r="A87" s="162">
        <f t="shared" si="5"/>
        <v>78</v>
      </c>
      <c r="B87" s="168" t="s">
        <v>487</v>
      </c>
      <c r="C87" s="169" t="s">
        <v>276</v>
      </c>
      <c r="D87" s="170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6"/>
      <c r="Z87" s="176"/>
      <c r="AA87" s="239" t="s">
        <v>519</v>
      </c>
      <c r="AB87" s="239"/>
      <c r="AC87" s="239"/>
      <c r="AD87" s="239"/>
      <c r="AE87" s="170"/>
      <c r="AF87" s="171"/>
      <c r="AG87" s="170"/>
      <c r="AH87" s="176"/>
      <c r="AI87" s="192">
        <f t="shared" si="3"/>
        <v>0</v>
      </c>
      <c r="AJ87" s="135"/>
      <c r="AK87" s="131" t="e">
        <f t="shared" si="4"/>
        <v>#DIV/0!</v>
      </c>
      <c r="AL87" s="35" t="s">
        <v>209</v>
      </c>
    </row>
    <row r="88" spans="1:38" x14ac:dyDescent="0.25">
      <c r="A88" s="162">
        <f t="shared" si="5"/>
        <v>79</v>
      </c>
      <c r="B88" s="168" t="s">
        <v>498</v>
      </c>
      <c r="C88" s="169" t="s">
        <v>277</v>
      </c>
      <c r="D88" s="170">
        <v>44</v>
      </c>
      <c r="E88" s="171"/>
      <c r="F88" s="171">
        <v>18</v>
      </c>
      <c r="G88" s="171"/>
      <c r="H88" s="171"/>
      <c r="I88" s="171"/>
      <c r="J88" s="171"/>
      <c r="K88" s="171"/>
      <c r="L88" s="171">
        <v>54</v>
      </c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66"/>
      <c r="AA88" s="166"/>
      <c r="AB88" s="166"/>
      <c r="AC88" s="166"/>
      <c r="AD88" s="166"/>
      <c r="AE88" s="166"/>
      <c r="AF88" s="166"/>
      <c r="AG88" s="171">
        <v>22</v>
      </c>
      <c r="AH88" s="176">
        <v>12</v>
      </c>
      <c r="AI88" s="192">
        <f t="shared" si="3"/>
        <v>150</v>
      </c>
      <c r="AJ88" s="135">
        <v>215</v>
      </c>
      <c r="AK88" s="131">
        <f t="shared" si="4"/>
        <v>4.8863636363636367</v>
      </c>
      <c r="AL88" s="35" t="s">
        <v>209</v>
      </c>
    </row>
    <row r="89" spans="1:38" x14ac:dyDescent="0.25">
      <c r="A89" s="162">
        <f t="shared" si="5"/>
        <v>80</v>
      </c>
      <c r="B89" s="163" t="s">
        <v>501</v>
      </c>
      <c r="C89" s="169" t="s">
        <v>278</v>
      </c>
      <c r="D89" s="170">
        <v>56</v>
      </c>
      <c r="E89" s="171"/>
      <c r="F89" s="171"/>
      <c r="G89" s="171"/>
      <c r="H89" s="171"/>
      <c r="I89" s="171"/>
      <c r="J89" s="171"/>
      <c r="K89" s="171"/>
      <c r="L89" s="171">
        <v>30</v>
      </c>
      <c r="M89" s="171"/>
      <c r="N89" s="171"/>
      <c r="O89" s="171">
        <v>16</v>
      </c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>
        <v>36</v>
      </c>
      <c r="AH89" s="176">
        <v>12</v>
      </c>
      <c r="AI89" s="192">
        <f t="shared" si="3"/>
        <v>150</v>
      </c>
      <c r="AJ89" s="135">
        <v>161</v>
      </c>
      <c r="AK89" s="131">
        <f t="shared" si="4"/>
        <v>2.875</v>
      </c>
      <c r="AL89" s="35" t="s">
        <v>209</v>
      </c>
    </row>
    <row r="90" spans="1:38" x14ac:dyDescent="0.25">
      <c r="A90" s="162">
        <f t="shared" si="5"/>
        <v>81</v>
      </c>
      <c r="B90" s="168" t="s">
        <v>512</v>
      </c>
      <c r="C90" s="169" t="s">
        <v>280</v>
      </c>
      <c r="D90" s="170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>
        <v>6</v>
      </c>
      <c r="V90" s="171"/>
      <c r="W90" s="171">
        <v>60</v>
      </c>
      <c r="X90" s="171">
        <v>84</v>
      </c>
      <c r="Y90" s="171"/>
      <c r="Z90" s="171"/>
      <c r="AA90" s="171"/>
      <c r="AB90" s="171"/>
      <c r="AC90" s="171"/>
      <c r="AD90" s="171"/>
      <c r="AE90" s="171"/>
      <c r="AF90" s="171"/>
      <c r="AG90" s="171"/>
      <c r="AH90" s="176"/>
      <c r="AI90" s="192">
        <f t="shared" si="3"/>
        <v>150</v>
      </c>
      <c r="AJ90" s="135"/>
      <c r="AK90" s="131" t="e">
        <f t="shared" si="4"/>
        <v>#DIV/0!</v>
      </c>
      <c r="AL90" s="35" t="s">
        <v>209</v>
      </c>
    </row>
    <row r="91" spans="1:38" x14ac:dyDescent="0.25">
      <c r="A91" s="162">
        <f t="shared" si="5"/>
        <v>82</v>
      </c>
      <c r="B91" s="163" t="s">
        <v>488</v>
      </c>
      <c r="C91" s="169" t="s">
        <v>395</v>
      </c>
      <c r="D91" s="170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>
        <v>54</v>
      </c>
      <c r="V91" s="171"/>
      <c r="W91" s="171">
        <v>48</v>
      </c>
      <c r="X91" s="171">
        <v>48</v>
      </c>
      <c r="Y91" s="171"/>
      <c r="Z91" s="171"/>
      <c r="AA91" s="171"/>
      <c r="AB91" s="171"/>
      <c r="AC91" s="171"/>
      <c r="AD91" s="171"/>
      <c r="AE91" s="171"/>
      <c r="AF91" s="171"/>
      <c r="AG91" s="171"/>
      <c r="AH91" s="176"/>
      <c r="AI91" s="192">
        <f>SUM(D91:AH91)</f>
        <v>150</v>
      </c>
      <c r="AJ91" s="135"/>
      <c r="AK91" s="131" t="e">
        <f t="shared" si="4"/>
        <v>#DIV/0!</v>
      </c>
      <c r="AL91" s="35" t="s">
        <v>209</v>
      </c>
    </row>
    <row r="92" spans="1:38" x14ac:dyDescent="0.25">
      <c r="A92" s="162">
        <f t="shared" si="5"/>
        <v>83</v>
      </c>
      <c r="B92" s="168" t="s">
        <v>453</v>
      </c>
      <c r="C92" s="169" t="s">
        <v>327</v>
      </c>
      <c r="D92" s="170">
        <v>20</v>
      </c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>
        <v>4</v>
      </c>
      <c r="S92" s="171"/>
      <c r="T92" s="171"/>
      <c r="U92" s="171">
        <v>72</v>
      </c>
      <c r="V92" s="171"/>
      <c r="W92" s="171">
        <v>48</v>
      </c>
      <c r="X92" s="171"/>
      <c r="Y92" s="171"/>
      <c r="Z92" s="171"/>
      <c r="AA92" s="171"/>
      <c r="AB92" s="171"/>
      <c r="AC92" s="171"/>
      <c r="AD92" s="171"/>
      <c r="AE92" s="171"/>
      <c r="AF92" s="171"/>
      <c r="AG92" s="171">
        <v>6</v>
      </c>
      <c r="AH92" s="176"/>
      <c r="AI92" s="192">
        <f t="shared" ref="AI92:AI173" si="6">SUM(D92:AH92)</f>
        <v>150</v>
      </c>
      <c r="AJ92" s="135"/>
      <c r="AK92" s="131">
        <f t="shared" si="4"/>
        <v>0</v>
      </c>
      <c r="AL92" s="35" t="s">
        <v>209</v>
      </c>
    </row>
    <row r="93" spans="1:38" x14ac:dyDescent="0.25">
      <c r="A93" s="162">
        <f t="shared" si="5"/>
        <v>84</v>
      </c>
      <c r="B93" s="168" t="s">
        <v>494</v>
      </c>
      <c r="C93" s="169" t="s">
        <v>328</v>
      </c>
      <c r="D93" s="170">
        <v>16</v>
      </c>
      <c r="E93" s="171"/>
      <c r="F93" s="171"/>
      <c r="G93" s="171"/>
      <c r="H93" s="171"/>
      <c r="I93" s="171"/>
      <c r="J93" s="171">
        <v>18</v>
      </c>
      <c r="K93" s="171"/>
      <c r="L93" s="171"/>
      <c r="M93" s="171"/>
      <c r="N93" s="171"/>
      <c r="O93" s="171"/>
      <c r="P93" s="171"/>
      <c r="Q93" s="171"/>
      <c r="R93" s="171"/>
      <c r="S93" s="171">
        <v>12</v>
      </c>
      <c r="T93" s="171"/>
      <c r="U93" s="171"/>
      <c r="V93" s="171"/>
      <c r="W93" s="171">
        <v>48</v>
      </c>
      <c r="X93" s="171">
        <v>48</v>
      </c>
      <c r="Y93" s="171"/>
      <c r="Z93" s="171"/>
      <c r="AA93" s="171"/>
      <c r="AB93" s="171"/>
      <c r="AC93" s="171"/>
      <c r="AD93" s="171"/>
      <c r="AE93" s="171"/>
      <c r="AF93" s="171"/>
      <c r="AG93" s="171">
        <v>8</v>
      </c>
      <c r="AH93" s="176"/>
      <c r="AI93" s="192">
        <f t="shared" si="6"/>
        <v>150</v>
      </c>
      <c r="AJ93" s="135">
        <v>86</v>
      </c>
      <c r="AK93" s="131">
        <f t="shared" si="4"/>
        <v>5.375</v>
      </c>
      <c r="AL93" s="35" t="s">
        <v>209</v>
      </c>
    </row>
    <row r="94" spans="1:38" x14ac:dyDescent="0.25">
      <c r="A94" s="162">
        <f t="shared" si="5"/>
        <v>85</v>
      </c>
      <c r="B94" s="168" t="s">
        <v>494</v>
      </c>
      <c r="C94" s="169" t="s">
        <v>330</v>
      </c>
      <c r="D94" s="170">
        <v>4</v>
      </c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>
        <v>24</v>
      </c>
      <c r="T94" s="171"/>
      <c r="U94" s="171"/>
      <c r="V94" s="171"/>
      <c r="W94" s="171">
        <v>60</v>
      </c>
      <c r="X94" s="171">
        <v>60</v>
      </c>
      <c r="Y94" s="171"/>
      <c r="Z94" s="171"/>
      <c r="AA94" s="171"/>
      <c r="AB94" s="171"/>
      <c r="AC94" s="171"/>
      <c r="AD94" s="171"/>
      <c r="AE94" s="171"/>
      <c r="AF94" s="171"/>
      <c r="AG94" s="171">
        <v>2</v>
      </c>
      <c r="AH94" s="176"/>
      <c r="AI94" s="192">
        <f t="shared" si="6"/>
        <v>150</v>
      </c>
      <c r="AJ94" s="135">
        <v>11</v>
      </c>
      <c r="AK94" s="131">
        <f t="shared" si="4"/>
        <v>2.75</v>
      </c>
      <c r="AL94" s="35" t="s">
        <v>209</v>
      </c>
    </row>
    <row r="95" spans="1:38" x14ac:dyDescent="0.25">
      <c r="A95" s="162">
        <f t="shared" si="5"/>
        <v>86</v>
      </c>
      <c r="B95" s="163" t="s">
        <v>491</v>
      </c>
      <c r="C95" s="169" t="s">
        <v>331</v>
      </c>
      <c r="D95" s="170">
        <v>8</v>
      </c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>
        <v>78</v>
      </c>
      <c r="V95" s="171"/>
      <c r="W95" s="171">
        <v>12</v>
      </c>
      <c r="X95" s="171">
        <v>48</v>
      </c>
      <c r="Y95" s="171"/>
      <c r="Z95" s="171"/>
      <c r="AA95" s="171"/>
      <c r="AB95" s="171"/>
      <c r="AC95" s="171"/>
      <c r="AD95" s="171"/>
      <c r="AE95" s="171"/>
      <c r="AF95" s="171"/>
      <c r="AG95" s="171">
        <v>4</v>
      </c>
      <c r="AH95" s="176"/>
      <c r="AI95" s="192">
        <f t="shared" si="6"/>
        <v>150</v>
      </c>
      <c r="AJ95" s="135">
        <v>15</v>
      </c>
      <c r="AK95" s="131">
        <f t="shared" si="4"/>
        <v>1.875</v>
      </c>
      <c r="AL95" s="35" t="s">
        <v>209</v>
      </c>
    </row>
    <row r="96" spans="1:38" x14ac:dyDescent="0.25">
      <c r="A96" s="162">
        <f t="shared" si="5"/>
        <v>87</v>
      </c>
      <c r="B96" s="168" t="s">
        <v>491</v>
      </c>
      <c r="C96" s="169" t="s">
        <v>332</v>
      </c>
      <c r="D96" s="170">
        <v>4</v>
      </c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>
        <v>84</v>
      </c>
      <c r="V96" s="171"/>
      <c r="W96" s="171">
        <v>12</v>
      </c>
      <c r="X96" s="171">
        <v>48</v>
      </c>
      <c r="Y96" s="171"/>
      <c r="Z96" s="171"/>
      <c r="AA96" s="171"/>
      <c r="AB96" s="171"/>
      <c r="AC96" s="171"/>
      <c r="AD96" s="171"/>
      <c r="AE96" s="171"/>
      <c r="AF96" s="171"/>
      <c r="AG96" s="171">
        <v>2</v>
      </c>
      <c r="AH96" s="176"/>
      <c r="AI96" s="192">
        <f t="shared" si="6"/>
        <v>150</v>
      </c>
      <c r="AJ96" s="135">
        <v>3</v>
      </c>
      <c r="AK96" s="131">
        <f t="shared" si="4"/>
        <v>0.75</v>
      </c>
      <c r="AL96" s="35" t="s">
        <v>209</v>
      </c>
    </row>
    <row r="97" spans="1:38" x14ac:dyDescent="0.25">
      <c r="A97" s="162">
        <f t="shared" si="5"/>
        <v>88</v>
      </c>
      <c r="B97" s="168" t="s">
        <v>491</v>
      </c>
      <c r="C97" s="169" t="s">
        <v>333</v>
      </c>
      <c r="D97" s="170">
        <v>4</v>
      </c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>
        <v>48</v>
      </c>
      <c r="V97" s="171"/>
      <c r="W97" s="171">
        <v>24</v>
      </c>
      <c r="X97" s="171">
        <v>72</v>
      </c>
      <c r="Y97" s="171"/>
      <c r="Z97" s="171"/>
      <c r="AA97" s="171"/>
      <c r="AB97" s="171"/>
      <c r="AC97" s="171"/>
      <c r="AD97" s="171"/>
      <c r="AE97" s="171"/>
      <c r="AF97" s="171"/>
      <c r="AG97" s="171">
        <v>2</v>
      </c>
      <c r="AH97" s="176"/>
      <c r="AI97" s="192">
        <f t="shared" si="6"/>
        <v>150</v>
      </c>
      <c r="AJ97" s="135"/>
      <c r="AK97" s="131">
        <f t="shared" si="4"/>
        <v>0</v>
      </c>
      <c r="AL97" s="35" t="s">
        <v>209</v>
      </c>
    </row>
    <row r="98" spans="1:38" x14ac:dyDescent="0.25">
      <c r="A98" s="162">
        <f t="shared" si="5"/>
        <v>89</v>
      </c>
      <c r="B98" s="163" t="s">
        <v>488</v>
      </c>
      <c r="C98" s="169" t="s">
        <v>334</v>
      </c>
      <c r="D98" s="170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>
        <v>54</v>
      </c>
      <c r="V98" s="171"/>
      <c r="W98" s="171">
        <v>48</v>
      </c>
      <c r="X98" s="171">
        <v>48</v>
      </c>
      <c r="Y98" s="171"/>
      <c r="Z98" s="171"/>
      <c r="AA98" s="171"/>
      <c r="AB98" s="171"/>
      <c r="AC98" s="171"/>
      <c r="AD98" s="171"/>
      <c r="AE98" s="171"/>
      <c r="AF98" s="171"/>
      <c r="AG98" s="171"/>
      <c r="AH98" s="176"/>
      <c r="AI98" s="192">
        <f t="shared" si="6"/>
        <v>150</v>
      </c>
      <c r="AJ98" s="135"/>
      <c r="AK98" s="131" t="e">
        <f t="shared" si="4"/>
        <v>#DIV/0!</v>
      </c>
      <c r="AL98" s="35" t="s">
        <v>209</v>
      </c>
    </row>
    <row r="99" spans="1:38" x14ac:dyDescent="0.25">
      <c r="A99" s="162">
        <f t="shared" si="5"/>
        <v>90</v>
      </c>
      <c r="B99" s="168" t="s">
        <v>424</v>
      </c>
      <c r="C99" s="169" t="s">
        <v>335</v>
      </c>
      <c r="D99" s="170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>
        <v>6</v>
      </c>
      <c r="T99" s="171"/>
      <c r="U99" s="171"/>
      <c r="V99" s="171"/>
      <c r="W99" s="171">
        <v>72</v>
      </c>
      <c r="X99" s="171">
        <v>72</v>
      </c>
      <c r="Y99" s="171"/>
      <c r="Z99" s="171"/>
      <c r="AA99" s="171"/>
      <c r="AB99" s="171"/>
      <c r="AC99" s="171"/>
      <c r="AD99" s="171"/>
      <c r="AE99" s="171"/>
      <c r="AF99" s="171"/>
      <c r="AG99" s="171"/>
      <c r="AH99" s="176"/>
      <c r="AI99" s="192">
        <f t="shared" si="6"/>
        <v>150</v>
      </c>
      <c r="AJ99" s="135"/>
      <c r="AK99" s="131" t="e">
        <f t="shared" si="4"/>
        <v>#DIV/0!</v>
      </c>
      <c r="AL99" s="35" t="s">
        <v>209</v>
      </c>
    </row>
    <row r="100" spans="1:38" x14ac:dyDescent="0.25">
      <c r="A100" s="162">
        <f t="shared" si="5"/>
        <v>91</v>
      </c>
      <c r="B100" s="163" t="s">
        <v>424</v>
      </c>
      <c r="C100" s="169" t="s">
        <v>336</v>
      </c>
      <c r="D100" s="170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>
        <v>18</v>
      </c>
      <c r="T100" s="171"/>
      <c r="U100" s="171"/>
      <c r="V100" s="171"/>
      <c r="W100" s="171">
        <v>60</v>
      </c>
      <c r="X100" s="171">
        <v>72</v>
      </c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6"/>
      <c r="AI100" s="192">
        <f t="shared" si="6"/>
        <v>150</v>
      </c>
      <c r="AJ100" s="135"/>
      <c r="AK100" s="131" t="e">
        <f t="shared" si="4"/>
        <v>#DIV/0!</v>
      </c>
      <c r="AL100" s="35" t="s">
        <v>209</v>
      </c>
    </row>
    <row r="101" spans="1:38" x14ac:dyDescent="0.25">
      <c r="A101" s="162">
        <f t="shared" si="5"/>
        <v>92</v>
      </c>
      <c r="B101" s="168" t="s">
        <v>429</v>
      </c>
      <c r="C101" s="169" t="s">
        <v>337</v>
      </c>
      <c r="D101" s="170">
        <v>4</v>
      </c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>
        <v>42</v>
      </c>
      <c r="T101" s="171"/>
      <c r="U101" s="171">
        <v>42</v>
      </c>
      <c r="V101" s="171"/>
      <c r="W101" s="171"/>
      <c r="X101" s="171">
        <v>60</v>
      </c>
      <c r="Y101" s="171"/>
      <c r="Z101" s="171"/>
      <c r="AA101" s="171"/>
      <c r="AB101" s="171"/>
      <c r="AC101" s="171"/>
      <c r="AD101" s="171"/>
      <c r="AE101" s="171"/>
      <c r="AF101" s="171"/>
      <c r="AG101" s="171">
        <v>2</v>
      </c>
      <c r="AH101" s="176"/>
      <c r="AI101" s="192">
        <f t="shared" si="6"/>
        <v>150</v>
      </c>
      <c r="AJ101" s="135">
        <v>6</v>
      </c>
      <c r="AK101" s="131">
        <f t="shared" si="4"/>
        <v>1.5</v>
      </c>
      <c r="AL101" s="35" t="s">
        <v>209</v>
      </c>
    </row>
    <row r="102" spans="1:38" x14ac:dyDescent="0.25">
      <c r="A102" s="162">
        <f t="shared" si="5"/>
        <v>93</v>
      </c>
      <c r="B102" s="168" t="s">
        <v>429</v>
      </c>
      <c r="C102" s="169" t="s">
        <v>338</v>
      </c>
      <c r="D102" s="170">
        <v>4</v>
      </c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>
        <v>36</v>
      </c>
      <c r="T102" s="171"/>
      <c r="U102" s="171">
        <v>36</v>
      </c>
      <c r="V102" s="171"/>
      <c r="W102" s="171">
        <v>12</v>
      </c>
      <c r="X102" s="171">
        <v>60</v>
      </c>
      <c r="Y102" s="171"/>
      <c r="Z102" s="171"/>
      <c r="AA102" s="171"/>
      <c r="AB102" s="171"/>
      <c r="AC102" s="171"/>
      <c r="AD102" s="171"/>
      <c r="AE102" s="171"/>
      <c r="AF102" s="171"/>
      <c r="AG102" s="171">
        <v>2</v>
      </c>
      <c r="AH102" s="176"/>
      <c r="AI102" s="192">
        <f t="shared" si="6"/>
        <v>150</v>
      </c>
      <c r="AJ102" s="135">
        <v>10</v>
      </c>
      <c r="AK102" s="131">
        <f t="shared" si="4"/>
        <v>2.5</v>
      </c>
      <c r="AL102" s="35" t="s">
        <v>209</v>
      </c>
    </row>
    <row r="103" spans="1:38" x14ac:dyDescent="0.25">
      <c r="A103" s="162">
        <f t="shared" si="5"/>
        <v>94</v>
      </c>
      <c r="B103" s="163" t="s">
        <v>429</v>
      </c>
      <c r="C103" s="169" t="s">
        <v>339</v>
      </c>
      <c r="D103" s="170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>
        <v>6</v>
      </c>
      <c r="T103" s="171"/>
      <c r="U103" s="171">
        <v>48</v>
      </c>
      <c r="V103" s="171"/>
      <c r="W103" s="171">
        <v>36</v>
      </c>
      <c r="X103" s="171">
        <v>60</v>
      </c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6"/>
      <c r="AI103" s="192">
        <f t="shared" si="6"/>
        <v>150</v>
      </c>
      <c r="AJ103" s="135">
        <v>3</v>
      </c>
      <c r="AK103" s="131" t="e">
        <f t="shared" si="4"/>
        <v>#DIV/0!</v>
      </c>
      <c r="AL103" s="35" t="s">
        <v>209</v>
      </c>
    </row>
    <row r="104" spans="1:38" x14ac:dyDescent="0.25">
      <c r="A104" s="162">
        <f t="shared" si="5"/>
        <v>95</v>
      </c>
      <c r="B104" s="168" t="s">
        <v>512</v>
      </c>
      <c r="C104" s="169" t="s">
        <v>520</v>
      </c>
      <c r="D104" s="170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171"/>
      <c r="T104" s="171"/>
      <c r="U104" s="171">
        <v>6</v>
      </c>
      <c r="V104" s="171"/>
      <c r="W104" s="171">
        <v>72</v>
      </c>
      <c r="X104" s="171">
        <v>72</v>
      </c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6"/>
      <c r="AI104" s="192">
        <f t="shared" si="6"/>
        <v>150</v>
      </c>
      <c r="AJ104" s="135"/>
      <c r="AK104" s="131" t="e">
        <f t="shared" si="4"/>
        <v>#DIV/0!</v>
      </c>
      <c r="AL104" s="35" t="s">
        <v>209</v>
      </c>
    </row>
    <row r="105" spans="1:38" x14ac:dyDescent="0.25">
      <c r="A105" s="162">
        <f t="shared" si="5"/>
        <v>96</v>
      </c>
      <c r="B105" s="163" t="s">
        <v>424</v>
      </c>
      <c r="C105" s="169" t="s">
        <v>397</v>
      </c>
      <c r="D105" s="170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>
        <v>30</v>
      </c>
      <c r="V105" s="171"/>
      <c r="W105" s="171">
        <v>60</v>
      </c>
      <c r="X105" s="171">
        <v>60</v>
      </c>
      <c r="Y105" s="171"/>
      <c r="Z105" s="171"/>
      <c r="AA105" s="171"/>
      <c r="AB105" s="171"/>
      <c r="AC105" s="171"/>
      <c r="AD105" s="171"/>
      <c r="AE105" s="171"/>
      <c r="AF105" s="171"/>
      <c r="AG105" s="171"/>
      <c r="AH105" s="176"/>
      <c r="AI105" s="192">
        <f t="shared" si="6"/>
        <v>150</v>
      </c>
      <c r="AJ105" s="135"/>
      <c r="AK105" s="131" t="e">
        <f t="shared" si="4"/>
        <v>#DIV/0!</v>
      </c>
      <c r="AL105" s="35" t="s">
        <v>209</v>
      </c>
    </row>
    <row r="106" spans="1:38" x14ac:dyDescent="0.25">
      <c r="A106" s="162">
        <f t="shared" si="5"/>
        <v>97</v>
      </c>
      <c r="B106" s="168" t="s">
        <v>521</v>
      </c>
      <c r="C106" s="169" t="s">
        <v>399</v>
      </c>
      <c r="D106" s="170">
        <v>48</v>
      </c>
      <c r="E106" s="171"/>
      <c r="F106" s="171"/>
      <c r="G106" s="171"/>
      <c r="H106" s="171"/>
      <c r="I106" s="171"/>
      <c r="J106" s="171"/>
      <c r="K106" s="171"/>
      <c r="L106" s="171">
        <v>66</v>
      </c>
      <c r="M106" s="171"/>
      <c r="N106" s="171"/>
      <c r="O106" s="171"/>
      <c r="P106" s="171"/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171"/>
      <c r="AE106" s="171"/>
      <c r="AF106" s="171"/>
      <c r="AG106" s="171">
        <v>24</v>
      </c>
      <c r="AH106" s="176">
        <v>12</v>
      </c>
      <c r="AI106" s="192">
        <f t="shared" si="6"/>
        <v>150</v>
      </c>
      <c r="AJ106" s="135">
        <v>210</v>
      </c>
      <c r="AK106" s="131">
        <f t="shared" si="4"/>
        <v>4.375</v>
      </c>
      <c r="AL106" s="35" t="s">
        <v>209</v>
      </c>
    </row>
    <row r="107" spans="1:38" x14ac:dyDescent="0.25">
      <c r="A107" s="162">
        <f t="shared" si="5"/>
        <v>98</v>
      </c>
      <c r="B107" s="163" t="s">
        <v>487</v>
      </c>
      <c r="C107" s="169" t="s">
        <v>400</v>
      </c>
      <c r="D107" s="170">
        <v>32</v>
      </c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>
        <v>96</v>
      </c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>
        <v>6</v>
      </c>
      <c r="AG107" s="171">
        <v>16</v>
      </c>
      <c r="AH107" s="176"/>
      <c r="AI107" s="192">
        <f t="shared" si="6"/>
        <v>150</v>
      </c>
      <c r="AJ107" s="135">
        <v>84</v>
      </c>
      <c r="AK107" s="131">
        <f t="shared" si="4"/>
        <v>2.625</v>
      </c>
      <c r="AL107" s="35" t="s">
        <v>209</v>
      </c>
    </row>
    <row r="108" spans="1:38" x14ac:dyDescent="0.25">
      <c r="A108" s="162">
        <f t="shared" si="5"/>
        <v>99</v>
      </c>
      <c r="B108" s="168" t="s">
        <v>487</v>
      </c>
      <c r="C108" s="169" t="s">
        <v>401</v>
      </c>
      <c r="D108" s="170">
        <v>20</v>
      </c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>
        <v>108</v>
      </c>
      <c r="T108" s="171"/>
      <c r="U108" s="171"/>
      <c r="V108" s="171"/>
      <c r="W108" s="171"/>
      <c r="X108" s="171"/>
      <c r="Y108" s="171"/>
      <c r="Z108" s="171"/>
      <c r="AA108" s="171"/>
      <c r="AB108" s="171"/>
      <c r="AC108" s="171"/>
      <c r="AD108" s="171"/>
      <c r="AE108" s="171"/>
      <c r="AF108" s="171"/>
      <c r="AG108" s="171">
        <v>10</v>
      </c>
      <c r="AH108" s="176">
        <v>12</v>
      </c>
      <c r="AI108" s="192">
        <f t="shared" si="6"/>
        <v>150</v>
      </c>
      <c r="AJ108" s="135">
        <v>79</v>
      </c>
      <c r="AK108" s="131">
        <f t="shared" si="4"/>
        <v>3.95</v>
      </c>
      <c r="AL108" s="35" t="s">
        <v>209</v>
      </c>
    </row>
    <row r="109" spans="1:38" x14ac:dyDescent="0.25">
      <c r="A109" s="162">
        <f t="shared" si="5"/>
        <v>100</v>
      </c>
      <c r="B109" s="163" t="s">
        <v>429</v>
      </c>
      <c r="C109" s="169" t="s">
        <v>402</v>
      </c>
      <c r="D109" s="170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>
        <v>66</v>
      </c>
      <c r="T109" s="171"/>
      <c r="U109" s="171">
        <v>18</v>
      </c>
      <c r="V109" s="171"/>
      <c r="W109" s="171">
        <v>12</v>
      </c>
      <c r="X109" s="171">
        <v>48</v>
      </c>
      <c r="Y109" s="171"/>
      <c r="Z109" s="171"/>
      <c r="AA109" s="171"/>
      <c r="AB109" s="171"/>
      <c r="AC109" s="171"/>
      <c r="AD109" s="171"/>
      <c r="AE109" s="171"/>
      <c r="AF109" s="171">
        <v>6</v>
      </c>
      <c r="AG109" s="171"/>
      <c r="AH109" s="176"/>
      <c r="AI109" s="192">
        <f t="shared" si="6"/>
        <v>150</v>
      </c>
      <c r="AJ109" s="135">
        <v>1</v>
      </c>
      <c r="AK109" s="131" t="e">
        <f t="shared" si="4"/>
        <v>#DIV/0!</v>
      </c>
      <c r="AL109" s="35" t="s">
        <v>209</v>
      </c>
    </row>
    <row r="110" spans="1:38" x14ac:dyDescent="0.25">
      <c r="A110" s="162">
        <f t="shared" si="5"/>
        <v>101</v>
      </c>
      <c r="B110" s="168" t="s">
        <v>515</v>
      </c>
      <c r="C110" s="169" t="s">
        <v>403</v>
      </c>
      <c r="D110" s="170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>
        <v>90</v>
      </c>
      <c r="T110" s="171"/>
      <c r="U110" s="171"/>
      <c r="V110" s="171"/>
      <c r="W110" s="171">
        <v>60</v>
      </c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6"/>
      <c r="AI110" s="192">
        <f t="shared" si="6"/>
        <v>150</v>
      </c>
      <c r="AJ110" s="135"/>
      <c r="AK110" s="131" t="e">
        <f t="shared" si="4"/>
        <v>#DIV/0!</v>
      </c>
      <c r="AL110" s="35" t="s">
        <v>209</v>
      </c>
    </row>
    <row r="111" spans="1:38" x14ac:dyDescent="0.25">
      <c r="A111" s="162">
        <f t="shared" si="5"/>
        <v>102</v>
      </c>
      <c r="B111" s="168" t="s">
        <v>515</v>
      </c>
      <c r="C111" s="169" t="s">
        <v>404</v>
      </c>
      <c r="D111" s="170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>
        <v>144</v>
      </c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>
        <v>6</v>
      </c>
      <c r="AG111" s="171"/>
      <c r="AH111" s="176"/>
      <c r="AI111" s="192">
        <f t="shared" si="6"/>
        <v>150</v>
      </c>
      <c r="AJ111" s="135"/>
      <c r="AK111" s="131" t="e">
        <f t="shared" si="4"/>
        <v>#DIV/0!</v>
      </c>
      <c r="AL111" s="35" t="s">
        <v>209</v>
      </c>
    </row>
    <row r="112" spans="1:38" x14ac:dyDescent="0.25">
      <c r="A112" s="162">
        <f t="shared" si="5"/>
        <v>103</v>
      </c>
      <c r="B112" s="163" t="s">
        <v>522</v>
      </c>
      <c r="C112" s="169" t="s">
        <v>342</v>
      </c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>
        <v>300</v>
      </c>
      <c r="AF112" s="171"/>
      <c r="AG112" s="171"/>
      <c r="AH112" s="176"/>
      <c r="AI112" s="192">
        <f t="shared" si="6"/>
        <v>300</v>
      </c>
      <c r="AJ112" s="135">
        <v>7</v>
      </c>
      <c r="AK112" s="131" t="e">
        <f t="shared" si="4"/>
        <v>#DIV/0!</v>
      </c>
      <c r="AL112" s="35" t="s">
        <v>209</v>
      </c>
    </row>
    <row r="113" spans="1:38" x14ac:dyDescent="0.25">
      <c r="A113" s="162">
        <f t="shared" si="5"/>
        <v>104</v>
      </c>
      <c r="B113" s="168" t="s">
        <v>523</v>
      </c>
      <c r="C113" s="169" t="s">
        <v>405</v>
      </c>
      <c r="D113" s="170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>
        <v>144</v>
      </c>
      <c r="AF113" s="171">
        <v>6</v>
      </c>
      <c r="AG113" s="171"/>
      <c r="AH113" s="176"/>
      <c r="AI113" s="192">
        <f t="shared" si="6"/>
        <v>150</v>
      </c>
      <c r="AJ113" s="135"/>
      <c r="AK113" s="131" t="e">
        <f t="shared" si="4"/>
        <v>#DIV/0!</v>
      </c>
      <c r="AL113" s="35" t="s">
        <v>209</v>
      </c>
    </row>
    <row r="114" spans="1:38" x14ac:dyDescent="0.25">
      <c r="A114" s="162">
        <f t="shared" si="5"/>
        <v>105</v>
      </c>
      <c r="B114" s="163" t="s">
        <v>523</v>
      </c>
      <c r="C114" s="169" t="s">
        <v>406</v>
      </c>
      <c r="D114" s="170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4"/>
      <c r="AB114" s="174"/>
      <c r="AC114" s="174"/>
      <c r="AD114" s="174"/>
      <c r="AE114" s="171">
        <v>150</v>
      </c>
      <c r="AF114" s="171"/>
      <c r="AG114" s="171"/>
      <c r="AH114" s="176"/>
      <c r="AI114" s="192">
        <f t="shared" si="6"/>
        <v>150</v>
      </c>
      <c r="AJ114" s="135"/>
      <c r="AK114" s="131" t="e">
        <f t="shared" si="4"/>
        <v>#DIV/0!</v>
      </c>
      <c r="AL114" s="35" t="s">
        <v>209</v>
      </c>
    </row>
    <row r="115" spans="1:38" x14ac:dyDescent="0.25">
      <c r="A115" s="162">
        <f t="shared" si="5"/>
        <v>106</v>
      </c>
      <c r="B115" s="168" t="s">
        <v>523</v>
      </c>
      <c r="C115" s="169" t="s">
        <v>407</v>
      </c>
      <c r="D115" s="170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6"/>
      <c r="AA115" s="239" t="s">
        <v>524</v>
      </c>
      <c r="AB115" s="239"/>
      <c r="AC115" s="239"/>
      <c r="AD115" s="239"/>
      <c r="AE115" s="170">
        <v>96</v>
      </c>
      <c r="AF115" s="171"/>
      <c r="AG115" s="171"/>
      <c r="AH115" s="176"/>
      <c r="AI115" s="192">
        <f t="shared" si="6"/>
        <v>96</v>
      </c>
      <c r="AJ115" s="135"/>
      <c r="AK115" s="131" t="e">
        <f t="shared" si="4"/>
        <v>#DIV/0!</v>
      </c>
      <c r="AL115" s="35" t="s">
        <v>209</v>
      </c>
    </row>
    <row r="116" spans="1:38" x14ac:dyDescent="0.25">
      <c r="A116" s="162">
        <f t="shared" si="5"/>
        <v>107</v>
      </c>
      <c r="B116" s="168" t="s">
        <v>523</v>
      </c>
      <c r="C116" s="169" t="s">
        <v>408</v>
      </c>
      <c r="D116" s="170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171"/>
      <c r="T116" s="171"/>
      <c r="U116" s="171"/>
      <c r="V116" s="171"/>
      <c r="W116" s="171"/>
      <c r="X116" s="171"/>
      <c r="Y116" s="171"/>
      <c r="Z116" s="171"/>
      <c r="AA116" s="166"/>
      <c r="AB116" s="166"/>
      <c r="AC116" s="166"/>
      <c r="AD116" s="166"/>
      <c r="AE116" s="171">
        <f>25*6</f>
        <v>150</v>
      </c>
      <c r="AF116" s="171"/>
      <c r="AG116" s="171"/>
      <c r="AH116" s="176"/>
      <c r="AI116" s="192">
        <f t="shared" si="6"/>
        <v>150</v>
      </c>
      <c r="AJ116" s="135"/>
      <c r="AK116" s="131" t="e">
        <f t="shared" si="4"/>
        <v>#DIV/0!</v>
      </c>
      <c r="AL116" s="35" t="s">
        <v>209</v>
      </c>
    </row>
    <row r="117" spans="1:38" x14ac:dyDescent="0.25">
      <c r="A117" s="162">
        <f t="shared" si="5"/>
        <v>108</v>
      </c>
      <c r="B117" s="163" t="s">
        <v>504</v>
      </c>
      <c r="C117" s="169" t="s">
        <v>343</v>
      </c>
      <c r="D117" s="170">
        <v>12</v>
      </c>
      <c r="E117" s="171"/>
      <c r="F117" s="171"/>
      <c r="G117" s="171"/>
      <c r="H117" s="171"/>
      <c r="I117" s="171"/>
      <c r="J117" s="171"/>
      <c r="K117" s="171"/>
      <c r="L117" s="171">
        <v>18</v>
      </c>
      <c r="M117" s="171">
        <v>4</v>
      </c>
      <c r="N117" s="171"/>
      <c r="O117" s="171"/>
      <c r="P117" s="171"/>
      <c r="Q117" s="171"/>
      <c r="R117" s="171"/>
      <c r="S117" s="171"/>
      <c r="T117" s="171">
        <v>18</v>
      </c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>
        <v>8</v>
      </c>
      <c r="AH117" s="176">
        <v>12</v>
      </c>
      <c r="AI117" s="192">
        <f t="shared" si="6"/>
        <v>72</v>
      </c>
      <c r="AJ117" s="135">
        <v>81</v>
      </c>
      <c r="AK117" s="131">
        <f t="shared" si="4"/>
        <v>6.75</v>
      </c>
      <c r="AL117" s="35" t="s">
        <v>209</v>
      </c>
    </row>
    <row r="118" spans="1:38" x14ac:dyDescent="0.25">
      <c r="A118" s="162">
        <f t="shared" si="5"/>
        <v>109</v>
      </c>
      <c r="B118" s="163" t="s">
        <v>511</v>
      </c>
      <c r="C118" s="169" t="s">
        <v>459</v>
      </c>
      <c r="D118" s="170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>
        <v>6</v>
      </c>
      <c r="T118" s="171"/>
      <c r="U118" s="171"/>
      <c r="V118" s="171"/>
      <c r="W118" s="171">
        <v>36</v>
      </c>
      <c r="X118" s="171">
        <v>108</v>
      </c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6"/>
      <c r="AI118" s="192">
        <f t="shared" si="6"/>
        <v>150</v>
      </c>
      <c r="AJ118" s="135"/>
      <c r="AK118" s="131" t="e">
        <f t="shared" si="4"/>
        <v>#DIV/0!</v>
      </c>
      <c r="AL118" s="35" t="s">
        <v>209</v>
      </c>
    </row>
    <row r="119" spans="1:38" x14ac:dyDescent="0.25">
      <c r="A119" s="162">
        <f t="shared" si="5"/>
        <v>110</v>
      </c>
      <c r="B119" s="168" t="s">
        <v>429</v>
      </c>
      <c r="C119" s="169" t="s">
        <v>410</v>
      </c>
      <c r="D119" s="170">
        <v>16</v>
      </c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171">
        <v>54</v>
      </c>
      <c r="T119" s="171"/>
      <c r="U119" s="171">
        <v>12</v>
      </c>
      <c r="V119" s="171"/>
      <c r="W119" s="171"/>
      <c r="X119" s="171">
        <v>60</v>
      </c>
      <c r="Y119" s="171"/>
      <c r="Z119" s="171"/>
      <c r="AA119" s="171"/>
      <c r="AB119" s="171"/>
      <c r="AC119" s="171"/>
      <c r="AD119" s="171"/>
      <c r="AE119" s="171"/>
      <c r="AF119" s="171"/>
      <c r="AG119" s="171">
        <v>8</v>
      </c>
      <c r="AH119" s="176"/>
      <c r="AI119" s="192">
        <f t="shared" si="6"/>
        <v>150</v>
      </c>
      <c r="AJ119" s="135">
        <v>48</v>
      </c>
      <c r="AK119" s="131">
        <f t="shared" si="4"/>
        <v>3</v>
      </c>
      <c r="AL119" s="35" t="s">
        <v>209</v>
      </c>
    </row>
    <row r="120" spans="1:38" x14ac:dyDescent="0.25">
      <c r="A120" s="162">
        <f t="shared" si="5"/>
        <v>111</v>
      </c>
      <c r="B120" s="168" t="s">
        <v>499</v>
      </c>
      <c r="C120" s="169" t="s">
        <v>525</v>
      </c>
      <c r="D120" s="170">
        <v>92</v>
      </c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>
        <v>46</v>
      </c>
      <c r="AH120" s="176">
        <v>12</v>
      </c>
      <c r="AI120" s="192">
        <f t="shared" si="6"/>
        <v>150</v>
      </c>
      <c r="AJ120" s="135">
        <v>179</v>
      </c>
      <c r="AK120" s="131">
        <f t="shared" si="4"/>
        <v>1.9456521739130435</v>
      </c>
      <c r="AL120" s="35" t="s">
        <v>209</v>
      </c>
    </row>
    <row r="121" spans="1:38" x14ac:dyDescent="0.25">
      <c r="A121" s="162">
        <f t="shared" si="5"/>
        <v>112</v>
      </c>
      <c r="B121" s="168" t="s">
        <v>426</v>
      </c>
      <c r="C121" s="169" t="s">
        <v>526</v>
      </c>
      <c r="D121" s="170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>
        <v>54</v>
      </c>
      <c r="V121" s="171"/>
      <c r="W121" s="171"/>
      <c r="X121" s="171">
        <v>96</v>
      </c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6"/>
      <c r="AI121" s="192">
        <f t="shared" si="6"/>
        <v>150</v>
      </c>
      <c r="AJ121" s="135"/>
      <c r="AK121" s="131" t="e">
        <f t="shared" si="4"/>
        <v>#DIV/0!</v>
      </c>
      <c r="AL121" s="35" t="s">
        <v>209</v>
      </c>
    </row>
    <row r="122" spans="1:38" x14ac:dyDescent="0.25">
      <c r="A122" s="162">
        <f t="shared" si="5"/>
        <v>113</v>
      </c>
      <c r="B122" s="168" t="s">
        <v>426</v>
      </c>
      <c r="C122" s="169" t="s">
        <v>527</v>
      </c>
      <c r="D122" s="170">
        <v>4</v>
      </c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71">
        <v>60</v>
      </c>
      <c r="V122" s="171"/>
      <c r="W122" s="171"/>
      <c r="X122" s="171">
        <v>84</v>
      </c>
      <c r="Y122" s="171"/>
      <c r="Z122" s="171"/>
      <c r="AA122" s="171"/>
      <c r="AB122" s="171"/>
      <c r="AC122" s="171"/>
      <c r="AD122" s="171"/>
      <c r="AE122" s="171"/>
      <c r="AF122" s="171"/>
      <c r="AG122" s="171">
        <v>2</v>
      </c>
      <c r="AH122" s="176"/>
      <c r="AI122" s="192">
        <f t="shared" si="6"/>
        <v>150</v>
      </c>
      <c r="AJ122" s="135">
        <v>15</v>
      </c>
      <c r="AK122" s="131">
        <f t="shared" si="4"/>
        <v>3.75</v>
      </c>
      <c r="AL122" s="35" t="s">
        <v>209</v>
      </c>
    </row>
    <row r="123" spans="1:38" x14ac:dyDescent="0.25">
      <c r="A123" s="162">
        <f t="shared" si="5"/>
        <v>114</v>
      </c>
      <c r="B123" s="168" t="s">
        <v>502</v>
      </c>
      <c r="C123" s="169" t="s">
        <v>528</v>
      </c>
      <c r="D123" s="170">
        <v>48</v>
      </c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>
        <v>4</v>
      </c>
      <c r="S123" s="171"/>
      <c r="T123" s="171"/>
      <c r="U123" s="171">
        <v>30</v>
      </c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>
        <v>20</v>
      </c>
      <c r="AH123" s="176"/>
      <c r="AI123" s="192">
        <f t="shared" si="6"/>
        <v>102</v>
      </c>
      <c r="AJ123" s="135">
        <v>156</v>
      </c>
      <c r="AK123" s="131">
        <f t="shared" si="4"/>
        <v>3.25</v>
      </c>
      <c r="AL123" s="35" t="s">
        <v>209</v>
      </c>
    </row>
    <row r="124" spans="1:38" x14ac:dyDescent="0.25">
      <c r="A124" s="194">
        <v>115</v>
      </c>
      <c r="B124" s="178" t="s">
        <v>285</v>
      </c>
      <c r="C124" s="179" t="s">
        <v>529</v>
      </c>
      <c r="D124" s="180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5"/>
      <c r="AI124" s="192">
        <f t="shared" si="6"/>
        <v>0</v>
      </c>
      <c r="AJ124" s="137">
        <v>14</v>
      </c>
      <c r="AK124" s="131" t="e">
        <f t="shared" si="4"/>
        <v>#DIV/0!</v>
      </c>
      <c r="AL124" s="35" t="s">
        <v>209</v>
      </c>
    </row>
    <row r="125" spans="1:38" x14ac:dyDescent="0.25">
      <c r="A125" s="194">
        <v>116</v>
      </c>
      <c r="B125" s="168" t="s">
        <v>511</v>
      </c>
      <c r="C125" s="179" t="s">
        <v>530</v>
      </c>
      <c r="D125" s="180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>
        <v>6</v>
      </c>
      <c r="T125" s="174"/>
      <c r="U125" s="174"/>
      <c r="V125" s="174"/>
      <c r="W125" s="174">
        <v>108</v>
      </c>
      <c r="X125" s="174">
        <v>36</v>
      </c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5"/>
      <c r="AI125" s="192">
        <f t="shared" si="6"/>
        <v>150</v>
      </c>
      <c r="AJ125" s="137"/>
      <c r="AK125" s="131" t="e">
        <f t="shared" ref="AK125:AK172" si="7">+AJ125/D125</f>
        <v>#DIV/0!</v>
      </c>
      <c r="AL125" s="35" t="s">
        <v>209</v>
      </c>
    </row>
    <row r="126" spans="1:38" x14ac:dyDescent="0.25">
      <c r="A126" s="162">
        <f t="shared" ref="A126:A135" si="8">A125+1</f>
        <v>117</v>
      </c>
      <c r="B126" s="196" t="s">
        <v>227</v>
      </c>
      <c r="C126" s="169" t="s">
        <v>210</v>
      </c>
      <c r="D126" s="198">
        <v>96</v>
      </c>
      <c r="E126" s="174"/>
      <c r="F126" s="174"/>
      <c r="G126" s="174"/>
      <c r="H126" s="174"/>
      <c r="I126" s="174">
        <v>24</v>
      </c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236" t="s">
        <v>421</v>
      </c>
      <c r="AC126" s="237"/>
      <c r="AD126" s="238"/>
      <c r="AE126" s="174">
        <v>18</v>
      </c>
      <c r="AF126" s="174"/>
      <c r="AG126" s="174"/>
      <c r="AH126" s="175"/>
      <c r="AI126" s="192">
        <f t="shared" si="6"/>
        <v>138</v>
      </c>
      <c r="AJ126" s="137">
        <v>940</v>
      </c>
      <c r="AK126" s="131">
        <f t="shared" si="7"/>
        <v>9.7916666666666661</v>
      </c>
      <c r="AL126" s="35" t="s">
        <v>184</v>
      </c>
    </row>
    <row r="127" spans="1:38" x14ac:dyDescent="0.25">
      <c r="A127" s="162">
        <f t="shared" si="8"/>
        <v>118</v>
      </c>
      <c r="B127" s="197" t="s">
        <v>227</v>
      </c>
      <c r="C127" s="169" t="s">
        <v>211</v>
      </c>
      <c r="D127" s="198">
        <v>48</v>
      </c>
      <c r="E127" s="236" t="s">
        <v>563</v>
      </c>
      <c r="F127" s="237"/>
      <c r="G127" s="237"/>
      <c r="H127" s="237"/>
      <c r="I127" s="238"/>
      <c r="J127" s="174"/>
      <c r="K127" s="236" t="s">
        <v>566</v>
      </c>
      <c r="L127" s="237"/>
      <c r="M127" s="237"/>
      <c r="N127" s="237"/>
      <c r="O127" s="238"/>
      <c r="P127" s="174"/>
      <c r="Q127" s="236" t="s">
        <v>570</v>
      </c>
      <c r="R127" s="237"/>
      <c r="S127" s="237"/>
      <c r="T127" s="238"/>
      <c r="U127" s="174">
        <v>36</v>
      </c>
      <c r="V127" s="236" t="s">
        <v>574</v>
      </c>
      <c r="W127" s="237"/>
      <c r="X127" s="237"/>
      <c r="Y127" s="237"/>
      <c r="Z127" s="238"/>
      <c r="AA127" s="174"/>
      <c r="AB127" s="236" t="s">
        <v>421</v>
      </c>
      <c r="AC127" s="237"/>
      <c r="AD127" s="238"/>
      <c r="AE127" s="174"/>
      <c r="AF127" s="174"/>
      <c r="AG127" s="174"/>
      <c r="AH127" s="175"/>
      <c r="AI127" s="192">
        <f t="shared" si="6"/>
        <v>84</v>
      </c>
      <c r="AJ127" s="137">
        <v>411</v>
      </c>
      <c r="AK127" s="131">
        <f t="shared" si="7"/>
        <v>8.5625</v>
      </c>
      <c r="AL127" s="35" t="s">
        <v>184</v>
      </c>
    </row>
    <row r="128" spans="1:38" x14ac:dyDescent="0.25">
      <c r="A128" s="194">
        <v>117</v>
      </c>
      <c r="B128" s="197" t="s">
        <v>227</v>
      </c>
      <c r="C128" s="169" t="s">
        <v>245</v>
      </c>
      <c r="D128" s="198">
        <v>90</v>
      </c>
      <c r="E128" s="236" t="s">
        <v>564</v>
      </c>
      <c r="F128" s="237"/>
      <c r="G128" s="237"/>
      <c r="H128" s="237"/>
      <c r="I128" s="238"/>
      <c r="J128" s="174"/>
      <c r="K128" s="236" t="s">
        <v>567</v>
      </c>
      <c r="L128" s="237"/>
      <c r="M128" s="237"/>
      <c r="N128" s="237"/>
      <c r="O128" s="238"/>
      <c r="P128" s="174"/>
      <c r="Q128" s="236" t="s">
        <v>417</v>
      </c>
      <c r="R128" s="237"/>
      <c r="S128" s="237"/>
      <c r="T128" s="238"/>
      <c r="U128" s="174">
        <v>36</v>
      </c>
      <c r="V128" s="174"/>
      <c r="W128" s="174"/>
      <c r="X128" s="174"/>
      <c r="Y128" s="174"/>
      <c r="Z128" s="174"/>
      <c r="AA128" s="174"/>
      <c r="AB128" s="236" t="s">
        <v>421</v>
      </c>
      <c r="AC128" s="237"/>
      <c r="AD128" s="238"/>
      <c r="AE128" s="174"/>
      <c r="AF128" s="174"/>
      <c r="AG128" s="174"/>
      <c r="AH128" s="175"/>
      <c r="AI128" s="192">
        <f t="shared" si="6"/>
        <v>126</v>
      </c>
      <c r="AJ128" s="137">
        <v>355</v>
      </c>
      <c r="AK128" s="131">
        <f t="shared" si="7"/>
        <v>3.9444444444444446</v>
      </c>
      <c r="AL128" s="35" t="s">
        <v>184</v>
      </c>
    </row>
    <row r="129" spans="1:38" x14ac:dyDescent="0.25">
      <c r="A129" s="194">
        <v>118</v>
      </c>
      <c r="B129" s="197" t="s">
        <v>227</v>
      </c>
      <c r="C129" s="169" t="s">
        <v>230</v>
      </c>
      <c r="D129" s="198">
        <v>96</v>
      </c>
      <c r="E129" s="236" t="s">
        <v>564</v>
      </c>
      <c r="F129" s="237"/>
      <c r="G129" s="237"/>
      <c r="H129" s="237"/>
      <c r="I129" s="238"/>
      <c r="J129" s="174"/>
      <c r="K129" s="236" t="s">
        <v>568</v>
      </c>
      <c r="L129" s="237"/>
      <c r="M129" s="237"/>
      <c r="N129" s="237"/>
      <c r="O129" s="238"/>
      <c r="P129" s="174"/>
      <c r="Q129" s="236" t="s">
        <v>571</v>
      </c>
      <c r="R129" s="237"/>
      <c r="S129" s="237"/>
      <c r="T129" s="238"/>
      <c r="U129" s="174">
        <v>36</v>
      </c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5"/>
      <c r="AI129" s="192">
        <f t="shared" si="6"/>
        <v>132</v>
      </c>
      <c r="AJ129" s="137">
        <v>307</v>
      </c>
      <c r="AK129" s="131">
        <f t="shared" si="7"/>
        <v>3.1979166666666665</v>
      </c>
      <c r="AL129" s="35" t="s">
        <v>184</v>
      </c>
    </row>
    <row r="130" spans="1:38" x14ac:dyDescent="0.25">
      <c r="A130" s="162">
        <f t="shared" si="8"/>
        <v>119</v>
      </c>
      <c r="B130" s="197" t="s">
        <v>227</v>
      </c>
      <c r="C130" s="169" t="s">
        <v>246</v>
      </c>
      <c r="D130" s="198">
        <v>102</v>
      </c>
      <c r="E130" s="236" t="s">
        <v>564</v>
      </c>
      <c r="F130" s="237"/>
      <c r="G130" s="237"/>
      <c r="H130" s="237"/>
      <c r="I130" s="238"/>
      <c r="J130" s="174"/>
      <c r="K130" s="236" t="s">
        <v>569</v>
      </c>
      <c r="L130" s="237"/>
      <c r="M130" s="237"/>
      <c r="N130" s="237"/>
      <c r="O130" s="238"/>
      <c r="P130" s="174"/>
      <c r="Q130" s="174"/>
      <c r="R130" s="174"/>
      <c r="S130" s="174"/>
      <c r="T130" s="174"/>
      <c r="U130" s="174">
        <v>36</v>
      </c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5"/>
      <c r="AI130" s="192">
        <f t="shared" si="6"/>
        <v>138</v>
      </c>
      <c r="AJ130" s="137">
        <v>409</v>
      </c>
      <c r="AK130" s="131">
        <f t="shared" si="7"/>
        <v>4.0098039215686274</v>
      </c>
      <c r="AL130" s="35" t="s">
        <v>184</v>
      </c>
    </row>
    <row r="131" spans="1:38" x14ac:dyDescent="0.25">
      <c r="A131" s="162">
        <f t="shared" si="8"/>
        <v>120</v>
      </c>
      <c r="B131" s="197" t="s">
        <v>227</v>
      </c>
      <c r="C131" s="169" t="s">
        <v>247</v>
      </c>
      <c r="D131" s="198">
        <v>78</v>
      </c>
      <c r="E131" s="236" t="s">
        <v>564</v>
      </c>
      <c r="F131" s="237"/>
      <c r="G131" s="237"/>
      <c r="H131" s="237"/>
      <c r="I131" s="238"/>
      <c r="J131" s="174"/>
      <c r="K131" s="174"/>
      <c r="L131" s="174"/>
      <c r="M131" s="174"/>
      <c r="N131" s="174"/>
      <c r="O131" s="174"/>
      <c r="P131" s="174"/>
      <c r="Q131" s="236" t="s">
        <v>573</v>
      </c>
      <c r="R131" s="237"/>
      <c r="S131" s="237"/>
      <c r="T131" s="238"/>
      <c r="U131" s="174">
        <v>36</v>
      </c>
      <c r="V131" s="174"/>
      <c r="W131" s="174"/>
      <c r="X131" s="174"/>
      <c r="Y131" s="174"/>
      <c r="Z131" s="174"/>
      <c r="AA131" s="174"/>
      <c r="AB131" s="174"/>
      <c r="AC131" s="174">
        <v>12</v>
      </c>
      <c r="AD131" s="174"/>
      <c r="AE131" s="174"/>
      <c r="AF131" s="174"/>
      <c r="AG131" s="174"/>
      <c r="AH131" s="175"/>
      <c r="AI131" s="192">
        <f t="shared" si="6"/>
        <v>126</v>
      </c>
      <c r="AJ131" s="137">
        <v>306</v>
      </c>
      <c r="AK131" s="131">
        <f t="shared" si="7"/>
        <v>3.9230769230769229</v>
      </c>
      <c r="AL131" s="35" t="s">
        <v>184</v>
      </c>
    </row>
    <row r="132" spans="1:38" x14ac:dyDescent="0.25">
      <c r="A132" s="194">
        <v>119</v>
      </c>
      <c r="B132" s="197" t="s">
        <v>227</v>
      </c>
      <c r="C132" s="169" t="s">
        <v>268</v>
      </c>
      <c r="D132" s="198">
        <v>90</v>
      </c>
      <c r="E132" s="236" t="s">
        <v>565</v>
      </c>
      <c r="F132" s="237"/>
      <c r="G132" s="237"/>
      <c r="H132" s="237"/>
      <c r="I132" s="238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>
        <v>24</v>
      </c>
      <c r="V132" s="236" t="s">
        <v>575</v>
      </c>
      <c r="W132" s="237"/>
      <c r="X132" s="237"/>
      <c r="Y132" s="237"/>
      <c r="Z132" s="238"/>
      <c r="AA132" s="174"/>
      <c r="AB132" s="174"/>
      <c r="AC132" s="174"/>
      <c r="AD132" s="174"/>
      <c r="AE132" s="174"/>
      <c r="AF132" s="174"/>
      <c r="AG132" s="174"/>
      <c r="AH132" s="175"/>
      <c r="AI132" s="192">
        <f t="shared" si="6"/>
        <v>114</v>
      </c>
      <c r="AJ132" s="137">
        <v>249</v>
      </c>
      <c r="AK132" s="131">
        <f t="shared" si="7"/>
        <v>2.7666666666666666</v>
      </c>
      <c r="AL132" s="35" t="s">
        <v>184</v>
      </c>
    </row>
    <row r="133" spans="1:38" ht="18" x14ac:dyDescent="0.25">
      <c r="A133" s="194">
        <v>120</v>
      </c>
      <c r="B133" s="197" t="s">
        <v>227</v>
      </c>
      <c r="C133" s="168" t="s">
        <v>248</v>
      </c>
      <c r="D133" s="199"/>
      <c r="E133" s="236" t="s">
        <v>465</v>
      </c>
      <c r="F133" s="237"/>
      <c r="G133" s="237"/>
      <c r="H133" s="237"/>
      <c r="I133" s="238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>
        <v>126</v>
      </c>
      <c r="AF133" s="174"/>
      <c r="AG133" s="174"/>
      <c r="AH133" s="175"/>
      <c r="AI133" s="192">
        <f t="shared" si="6"/>
        <v>126</v>
      </c>
      <c r="AJ133" s="137"/>
      <c r="AK133" s="131" t="e">
        <f t="shared" si="7"/>
        <v>#DIV/0!</v>
      </c>
      <c r="AL133" s="35" t="s">
        <v>184</v>
      </c>
    </row>
    <row r="134" spans="1:38" x14ac:dyDescent="0.25">
      <c r="A134" s="162">
        <f t="shared" si="8"/>
        <v>121</v>
      </c>
      <c r="B134" s="197" t="s">
        <v>227</v>
      </c>
      <c r="C134" s="168" t="s">
        <v>249</v>
      </c>
      <c r="D134" s="198">
        <v>78</v>
      </c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>
        <v>42</v>
      </c>
      <c r="V134" s="236" t="s">
        <v>576</v>
      </c>
      <c r="W134" s="237"/>
      <c r="X134" s="237"/>
      <c r="Y134" s="237"/>
      <c r="Z134" s="238"/>
      <c r="AA134" s="174"/>
      <c r="AB134" s="174"/>
      <c r="AC134" s="174"/>
      <c r="AD134" s="174"/>
      <c r="AE134" s="174"/>
      <c r="AF134" s="174"/>
      <c r="AG134" s="174"/>
      <c r="AH134" s="175"/>
      <c r="AI134" s="192">
        <f t="shared" si="6"/>
        <v>120</v>
      </c>
      <c r="AJ134" s="137">
        <v>284</v>
      </c>
      <c r="AK134" s="131">
        <f t="shared" si="7"/>
        <v>3.641025641025641</v>
      </c>
      <c r="AL134" s="35" t="s">
        <v>184</v>
      </c>
    </row>
    <row r="135" spans="1:38" x14ac:dyDescent="0.25">
      <c r="A135" s="162">
        <f t="shared" si="8"/>
        <v>122</v>
      </c>
      <c r="B135" s="197" t="s">
        <v>227</v>
      </c>
      <c r="C135" s="195" t="s">
        <v>462</v>
      </c>
      <c r="D135" s="198">
        <v>126</v>
      </c>
      <c r="E135" s="174"/>
      <c r="F135" s="174"/>
      <c r="G135" s="174"/>
      <c r="H135" s="174"/>
      <c r="I135" s="174"/>
      <c r="J135" s="174"/>
      <c r="K135" s="236" t="s">
        <v>569</v>
      </c>
      <c r="L135" s="237"/>
      <c r="M135" s="237"/>
      <c r="N135" s="237"/>
      <c r="O135" s="238"/>
      <c r="P135" s="174"/>
      <c r="Q135" s="174"/>
      <c r="R135" s="174"/>
      <c r="S135" s="174"/>
      <c r="T135" s="174"/>
      <c r="U135" s="174">
        <v>18</v>
      </c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5"/>
      <c r="AI135" s="192">
        <f t="shared" si="6"/>
        <v>144</v>
      </c>
      <c r="AJ135" s="137">
        <v>356</v>
      </c>
      <c r="AK135" s="131">
        <f t="shared" si="7"/>
        <v>2.8253968253968256</v>
      </c>
      <c r="AL135" s="35" t="s">
        <v>184</v>
      </c>
    </row>
    <row r="136" spans="1:38" x14ac:dyDescent="0.25">
      <c r="A136" s="194">
        <v>121</v>
      </c>
      <c r="B136" s="197" t="s">
        <v>227</v>
      </c>
      <c r="C136" s="169" t="s">
        <v>348</v>
      </c>
      <c r="D136" s="200">
        <v>114</v>
      </c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174">
        <v>36</v>
      </c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5"/>
      <c r="AI136" s="192">
        <f t="shared" si="6"/>
        <v>150</v>
      </c>
      <c r="AJ136" s="137">
        <v>347</v>
      </c>
      <c r="AK136" s="131">
        <f t="shared" si="7"/>
        <v>3.0438596491228069</v>
      </c>
      <c r="AL136" s="35" t="s">
        <v>184</v>
      </c>
    </row>
    <row r="137" spans="1:38" x14ac:dyDescent="0.25">
      <c r="A137" s="194">
        <v>122</v>
      </c>
      <c r="B137" s="197" t="s">
        <v>227</v>
      </c>
      <c r="C137" s="169" t="s">
        <v>349</v>
      </c>
      <c r="D137" s="180"/>
      <c r="E137" s="236" t="s">
        <v>564</v>
      </c>
      <c r="F137" s="237"/>
      <c r="G137" s="237"/>
      <c r="H137" s="237"/>
      <c r="I137" s="238"/>
      <c r="J137" s="174"/>
      <c r="K137" s="174"/>
      <c r="L137" s="174"/>
      <c r="M137" s="174"/>
      <c r="N137" s="174"/>
      <c r="O137" s="174"/>
      <c r="P137" s="174"/>
      <c r="Q137" s="236" t="s">
        <v>572</v>
      </c>
      <c r="R137" s="237"/>
      <c r="S137" s="237"/>
      <c r="T137" s="238"/>
      <c r="U137" s="174">
        <v>12</v>
      </c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5"/>
      <c r="AI137" s="192">
        <f t="shared" si="6"/>
        <v>12</v>
      </c>
      <c r="AJ137" s="137">
        <v>422</v>
      </c>
      <c r="AK137" s="131" t="e">
        <f t="shared" si="7"/>
        <v>#DIV/0!</v>
      </c>
      <c r="AL137" s="35" t="s">
        <v>184</v>
      </c>
    </row>
    <row r="138" spans="1:38" x14ac:dyDescent="0.25">
      <c r="A138" s="194">
        <v>123</v>
      </c>
      <c r="B138" s="197" t="s">
        <v>227</v>
      </c>
      <c r="C138" s="197" t="s">
        <v>363</v>
      </c>
      <c r="D138" s="180">
        <v>90</v>
      </c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>
        <v>60</v>
      </c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5"/>
      <c r="AI138" s="192">
        <f t="shared" si="6"/>
        <v>150</v>
      </c>
      <c r="AJ138" s="137">
        <v>111</v>
      </c>
      <c r="AK138" s="131">
        <f t="shared" si="7"/>
        <v>1.2333333333333334</v>
      </c>
      <c r="AL138" s="35" t="s">
        <v>185</v>
      </c>
    </row>
    <row r="139" spans="1:38" x14ac:dyDescent="0.25">
      <c r="A139" s="194">
        <v>124</v>
      </c>
      <c r="B139" s="197" t="s">
        <v>227</v>
      </c>
      <c r="C139" s="197" t="s">
        <v>228</v>
      </c>
      <c r="D139" s="180">
        <v>84</v>
      </c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>
        <v>60</v>
      </c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>
        <v>6</v>
      </c>
      <c r="AF139" s="174"/>
      <c r="AG139" s="174"/>
      <c r="AH139" s="175"/>
      <c r="AI139" s="192">
        <f t="shared" si="6"/>
        <v>150</v>
      </c>
      <c r="AJ139" s="137">
        <v>108</v>
      </c>
      <c r="AK139" s="131">
        <f t="shared" si="7"/>
        <v>1.2857142857142858</v>
      </c>
      <c r="AL139" s="35" t="s">
        <v>185</v>
      </c>
    </row>
    <row r="140" spans="1:38" x14ac:dyDescent="0.25">
      <c r="A140" s="194">
        <v>125</v>
      </c>
      <c r="B140" s="197" t="s">
        <v>227</v>
      </c>
      <c r="C140" s="197" t="s">
        <v>364</v>
      </c>
      <c r="D140" s="180">
        <v>36</v>
      </c>
      <c r="E140" s="174"/>
      <c r="F140" s="174"/>
      <c r="G140" s="174">
        <v>18</v>
      </c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4"/>
      <c r="U140" s="174">
        <v>84</v>
      </c>
      <c r="V140" s="174"/>
      <c r="W140" s="174"/>
      <c r="X140" s="174"/>
      <c r="Y140" s="174"/>
      <c r="Z140" s="174"/>
      <c r="AA140" s="174">
        <v>12</v>
      </c>
      <c r="AB140" s="174"/>
      <c r="AC140" s="174"/>
      <c r="AD140" s="174"/>
      <c r="AE140" s="174"/>
      <c r="AF140" s="174"/>
      <c r="AG140" s="174"/>
      <c r="AH140" s="175"/>
      <c r="AI140" s="192">
        <f t="shared" si="6"/>
        <v>150</v>
      </c>
      <c r="AJ140" s="137">
        <v>104</v>
      </c>
      <c r="AK140" s="131">
        <f t="shared" si="7"/>
        <v>2.8888888888888888</v>
      </c>
      <c r="AL140" s="35" t="s">
        <v>185</v>
      </c>
    </row>
    <row r="141" spans="1:38" x14ac:dyDescent="0.25">
      <c r="A141" s="194">
        <v>126</v>
      </c>
      <c r="B141" s="197" t="s">
        <v>227</v>
      </c>
      <c r="C141" s="197" t="s">
        <v>365</v>
      </c>
      <c r="D141" s="180">
        <v>96</v>
      </c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4"/>
      <c r="U141" s="174">
        <v>54</v>
      </c>
      <c r="V141" s="174"/>
      <c r="W141" s="174"/>
      <c r="X141" s="174"/>
      <c r="Y141" s="174"/>
      <c r="Z141" s="174"/>
      <c r="AA141" s="174"/>
      <c r="AB141" s="174"/>
      <c r="AC141" s="174"/>
      <c r="AD141" s="174"/>
      <c r="AE141" s="174"/>
      <c r="AF141" s="174"/>
      <c r="AG141" s="174"/>
      <c r="AH141" s="175"/>
      <c r="AI141" s="192">
        <f t="shared" si="6"/>
        <v>150</v>
      </c>
      <c r="AJ141" s="137">
        <v>136</v>
      </c>
      <c r="AK141" s="131">
        <f t="shared" si="7"/>
        <v>1.4166666666666667</v>
      </c>
      <c r="AL141" s="35" t="s">
        <v>185</v>
      </c>
    </row>
    <row r="142" spans="1:38" x14ac:dyDescent="0.25">
      <c r="A142" s="194">
        <v>127</v>
      </c>
      <c r="B142" s="197" t="s">
        <v>227</v>
      </c>
      <c r="C142" s="179" t="s">
        <v>577</v>
      </c>
      <c r="D142" s="180">
        <v>120</v>
      </c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4"/>
      <c r="U142" s="174">
        <v>30</v>
      </c>
      <c r="V142" s="174"/>
      <c r="W142" s="174"/>
      <c r="X142" s="174"/>
      <c r="Y142" s="174"/>
      <c r="Z142" s="174"/>
      <c r="AA142" s="174"/>
      <c r="AB142" s="174"/>
      <c r="AC142" s="174"/>
      <c r="AD142" s="174"/>
      <c r="AE142" s="174"/>
      <c r="AF142" s="174"/>
      <c r="AG142" s="174"/>
      <c r="AH142" s="175"/>
      <c r="AI142" s="192">
        <f t="shared" si="6"/>
        <v>150</v>
      </c>
      <c r="AJ142" s="137">
        <v>112</v>
      </c>
      <c r="AK142" s="131">
        <f t="shared" si="7"/>
        <v>0.93333333333333335</v>
      </c>
      <c r="AL142" s="35" t="s">
        <v>186</v>
      </c>
    </row>
    <row r="143" spans="1:38" x14ac:dyDescent="0.25">
      <c r="A143" s="194">
        <v>128</v>
      </c>
      <c r="B143" s="197" t="s">
        <v>227</v>
      </c>
      <c r="C143" s="201" t="s">
        <v>367</v>
      </c>
      <c r="D143" s="180">
        <v>150</v>
      </c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5"/>
      <c r="AI143" s="192">
        <f t="shared" si="6"/>
        <v>150</v>
      </c>
      <c r="AJ143" s="137">
        <v>281</v>
      </c>
      <c r="AK143" s="131">
        <f t="shared" si="7"/>
        <v>1.8733333333333333</v>
      </c>
      <c r="AL143" s="35" t="s">
        <v>187</v>
      </c>
    </row>
    <row r="144" spans="1:38" x14ac:dyDescent="0.25">
      <c r="A144" s="194">
        <v>129</v>
      </c>
      <c r="B144" s="197" t="s">
        <v>227</v>
      </c>
      <c r="C144" s="201" t="s">
        <v>368</v>
      </c>
      <c r="D144" s="180">
        <v>150</v>
      </c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5"/>
      <c r="AI144" s="192">
        <f t="shared" si="6"/>
        <v>150</v>
      </c>
      <c r="AJ144" s="137">
        <v>285</v>
      </c>
      <c r="AK144" s="131">
        <f t="shared" si="7"/>
        <v>1.9</v>
      </c>
      <c r="AL144" s="35" t="s">
        <v>187</v>
      </c>
    </row>
    <row r="145" spans="1:38" x14ac:dyDescent="0.25">
      <c r="A145" s="194">
        <v>130</v>
      </c>
      <c r="B145" s="197" t="s">
        <v>227</v>
      </c>
      <c r="C145" s="202" t="s">
        <v>369</v>
      </c>
      <c r="D145" s="180">
        <v>150</v>
      </c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5"/>
      <c r="AI145" s="192">
        <f t="shared" si="6"/>
        <v>150</v>
      </c>
      <c r="AJ145" s="137">
        <v>69</v>
      </c>
      <c r="AK145" s="131">
        <f t="shared" si="7"/>
        <v>0.46</v>
      </c>
      <c r="AL145" s="35" t="s">
        <v>212</v>
      </c>
    </row>
    <row r="146" spans="1:38" x14ac:dyDescent="0.25">
      <c r="A146" s="194">
        <v>131</v>
      </c>
      <c r="B146" s="197" t="s">
        <v>227</v>
      </c>
      <c r="C146" s="203" t="s">
        <v>250</v>
      </c>
      <c r="D146" s="206">
        <v>18</v>
      </c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46">
        <v>30</v>
      </c>
      <c r="T146" s="146"/>
      <c r="U146" s="146">
        <v>30</v>
      </c>
      <c r="V146" s="142"/>
      <c r="W146" s="142"/>
      <c r="X146" s="142">
        <v>60</v>
      </c>
      <c r="Y146" s="174"/>
      <c r="Z146" s="174"/>
      <c r="AA146" s="174"/>
      <c r="AB146" s="174"/>
      <c r="AC146" s="174"/>
      <c r="AD146" s="174"/>
      <c r="AE146" s="142">
        <v>12</v>
      </c>
      <c r="AF146" s="174"/>
      <c r="AG146" s="174"/>
      <c r="AH146" s="175"/>
      <c r="AI146" s="192">
        <f t="shared" si="6"/>
        <v>150</v>
      </c>
      <c r="AJ146" s="137">
        <v>26</v>
      </c>
      <c r="AK146" s="131">
        <f t="shared" si="7"/>
        <v>1.4444444444444444</v>
      </c>
      <c r="AL146" s="35" t="s">
        <v>188</v>
      </c>
    </row>
    <row r="147" spans="1:38" x14ac:dyDescent="0.25">
      <c r="A147" s="194">
        <v>132</v>
      </c>
      <c r="B147" s="197" t="s">
        <v>227</v>
      </c>
      <c r="C147" s="179" t="s">
        <v>578</v>
      </c>
      <c r="D147" s="207">
        <v>12</v>
      </c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46">
        <v>30</v>
      </c>
      <c r="T147" s="146"/>
      <c r="U147" s="146">
        <v>30</v>
      </c>
      <c r="V147" s="146"/>
      <c r="W147" s="146"/>
      <c r="X147" s="146">
        <v>72</v>
      </c>
      <c r="Y147" s="174"/>
      <c r="Z147" s="174"/>
      <c r="AA147" s="174"/>
      <c r="AB147" s="174"/>
      <c r="AC147" s="174"/>
      <c r="AD147" s="174"/>
      <c r="AE147" s="146">
        <v>6</v>
      </c>
      <c r="AF147" s="174"/>
      <c r="AG147" s="174"/>
      <c r="AH147" s="175"/>
      <c r="AI147" s="192">
        <f t="shared" si="6"/>
        <v>150</v>
      </c>
      <c r="AJ147" s="137">
        <v>158</v>
      </c>
      <c r="AK147" s="131">
        <f t="shared" si="7"/>
        <v>13.166666666666666</v>
      </c>
      <c r="AL147" s="35" t="s">
        <v>188</v>
      </c>
    </row>
    <row r="148" spans="1:38" x14ac:dyDescent="0.25">
      <c r="A148" s="194">
        <v>133</v>
      </c>
      <c r="B148" s="197" t="s">
        <v>227</v>
      </c>
      <c r="C148" s="203" t="s">
        <v>225</v>
      </c>
      <c r="D148" s="206">
        <v>60</v>
      </c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42">
        <v>18</v>
      </c>
      <c r="T148" s="142"/>
      <c r="U148" s="142">
        <v>18</v>
      </c>
      <c r="V148" s="142"/>
      <c r="W148" s="142"/>
      <c r="X148" s="142">
        <v>48</v>
      </c>
      <c r="Y148" s="174"/>
      <c r="Z148" s="174"/>
      <c r="AA148" s="174"/>
      <c r="AB148" s="174"/>
      <c r="AC148" s="174"/>
      <c r="AD148" s="174"/>
      <c r="AE148" s="146">
        <v>6</v>
      </c>
      <c r="AF148" s="174"/>
      <c r="AG148" s="174"/>
      <c r="AH148" s="175"/>
      <c r="AI148" s="192">
        <f t="shared" si="6"/>
        <v>150</v>
      </c>
      <c r="AJ148" s="137">
        <v>131</v>
      </c>
      <c r="AK148" s="131">
        <f t="shared" si="7"/>
        <v>2.1833333333333331</v>
      </c>
      <c r="AL148" s="35" t="s">
        <v>188</v>
      </c>
    </row>
    <row r="149" spans="1:38" x14ac:dyDescent="0.25">
      <c r="A149" s="194">
        <v>134</v>
      </c>
      <c r="B149" s="197" t="s">
        <v>227</v>
      </c>
      <c r="C149" s="179" t="s">
        <v>579</v>
      </c>
      <c r="D149" s="206">
        <v>132</v>
      </c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42">
        <v>6</v>
      </c>
      <c r="T149" s="142"/>
      <c r="U149" s="142">
        <v>6</v>
      </c>
      <c r="V149" s="142"/>
      <c r="W149" s="142"/>
      <c r="X149" s="142"/>
      <c r="Y149" s="174"/>
      <c r="Z149" s="174"/>
      <c r="AA149" s="174"/>
      <c r="AB149" s="174"/>
      <c r="AC149" s="174"/>
      <c r="AD149" s="174"/>
      <c r="AE149" s="146">
        <v>6</v>
      </c>
      <c r="AF149" s="174"/>
      <c r="AG149" s="174"/>
      <c r="AH149" s="175"/>
      <c r="AI149" s="192">
        <f t="shared" si="6"/>
        <v>150</v>
      </c>
      <c r="AJ149" s="137">
        <v>107</v>
      </c>
      <c r="AK149" s="131">
        <f t="shared" si="7"/>
        <v>0.81060606060606055</v>
      </c>
      <c r="AL149" s="35" t="s">
        <v>188</v>
      </c>
    </row>
    <row r="150" spans="1:38" x14ac:dyDescent="0.25">
      <c r="A150" s="194">
        <v>135</v>
      </c>
      <c r="B150" s="197" t="s">
        <v>227</v>
      </c>
      <c r="C150" s="204" t="s">
        <v>422</v>
      </c>
      <c r="D150" s="206">
        <v>66</v>
      </c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42">
        <v>24</v>
      </c>
      <c r="T150" s="142"/>
      <c r="U150" s="142">
        <v>24</v>
      </c>
      <c r="V150" s="142"/>
      <c r="W150" s="142"/>
      <c r="X150" s="142">
        <v>36</v>
      </c>
      <c r="Y150" s="174"/>
      <c r="Z150" s="174"/>
      <c r="AA150" s="174"/>
      <c r="AB150" s="174"/>
      <c r="AC150" s="174"/>
      <c r="AD150" s="174"/>
      <c r="AE150" s="146"/>
      <c r="AF150" s="174"/>
      <c r="AG150" s="174"/>
      <c r="AH150" s="175"/>
      <c r="AI150" s="192">
        <f t="shared" si="6"/>
        <v>150</v>
      </c>
      <c r="AJ150" s="137">
        <v>176</v>
      </c>
      <c r="AK150" s="131">
        <f t="shared" si="7"/>
        <v>2.6666666666666665</v>
      </c>
      <c r="AL150" s="35" t="s">
        <v>188</v>
      </c>
    </row>
    <row r="151" spans="1:38" x14ac:dyDescent="0.25">
      <c r="A151" s="194">
        <v>136</v>
      </c>
      <c r="B151" s="197" t="s">
        <v>227</v>
      </c>
      <c r="C151" s="204" t="s">
        <v>371</v>
      </c>
      <c r="D151" s="206">
        <v>12</v>
      </c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42">
        <v>18</v>
      </c>
      <c r="T151" s="142"/>
      <c r="U151" s="142">
        <v>18</v>
      </c>
      <c r="V151" s="142"/>
      <c r="W151" s="142">
        <v>24</v>
      </c>
      <c r="X151" s="142">
        <v>72</v>
      </c>
      <c r="Y151" s="174"/>
      <c r="Z151" s="174"/>
      <c r="AA151" s="174"/>
      <c r="AB151" s="174"/>
      <c r="AC151" s="174"/>
      <c r="AD151" s="174"/>
      <c r="AE151" s="146">
        <v>6</v>
      </c>
      <c r="AF151" s="174"/>
      <c r="AG151" s="174"/>
      <c r="AH151" s="175"/>
      <c r="AI151" s="192">
        <f t="shared" si="6"/>
        <v>150</v>
      </c>
      <c r="AJ151" s="137"/>
      <c r="AK151" s="131">
        <f t="shared" si="7"/>
        <v>0</v>
      </c>
      <c r="AL151" s="35" t="s">
        <v>188</v>
      </c>
    </row>
    <row r="152" spans="1:38" x14ac:dyDescent="0.25">
      <c r="A152" s="194">
        <v>137</v>
      </c>
      <c r="B152" s="197" t="s">
        <v>227</v>
      </c>
      <c r="C152" s="203" t="s">
        <v>580</v>
      </c>
      <c r="D152" s="206">
        <v>24</v>
      </c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42">
        <v>12</v>
      </c>
      <c r="T152" s="142"/>
      <c r="U152" s="142">
        <v>12</v>
      </c>
      <c r="V152" s="142"/>
      <c r="W152" s="142">
        <v>24</v>
      </c>
      <c r="X152" s="142">
        <v>72</v>
      </c>
      <c r="Y152" s="174"/>
      <c r="Z152" s="174"/>
      <c r="AA152" s="174"/>
      <c r="AB152" s="174"/>
      <c r="AC152" s="174"/>
      <c r="AD152" s="174"/>
      <c r="AE152" s="146">
        <v>6</v>
      </c>
      <c r="AF152" s="174"/>
      <c r="AG152" s="174"/>
      <c r="AH152" s="175"/>
      <c r="AI152" s="192">
        <f t="shared" si="6"/>
        <v>150</v>
      </c>
      <c r="AJ152" s="137">
        <v>114</v>
      </c>
      <c r="AK152" s="131">
        <f t="shared" si="7"/>
        <v>4.75</v>
      </c>
      <c r="AL152" s="35" t="s">
        <v>188</v>
      </c>
    </row>
    <row r="153" spans="1:38" x14ac:dyDescent="0.25">
      <c r="A153" s="194">
        <v>138</v>
      </c>
      <c r="B153" s="197" t="s">
        <v>227</v>
      </c>
      <c r="C153" s="203" t="s">
        <v>373</v>
      </c>
      <c r="D153" s="206">
        <v>78</v>
      </c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42">
        <v>18</v>
      </c>
      <c r="T153" s="142"/>
      <c r="U153" s="142">
        <v>18</v>
      </c>
      <c r="V153" s="142"/>
      <c r="W153" s="142"/>
      <c r="X153" s="142">
        <v>12</v>
      </c>
      <c r="Y153" s="174"/>
      <c r="Z153" s="174"/>
      <c r="AA153" s="174"/>
      <c r="AB153" s="174"/>
      <c r="AC153" s="174"/>
      <c r="AD153" s="174"/>
      <c r="AE153" s="146">
        <v>24</v>
      </c>
      <c r="AF153" s="174"/>
      <c r="AG153" s="174"/>
      <c r="AH153" s="175"/>
      <c r="AI153" s="192">
        <f t="shared" si="6"/>
        <v>150</v>
      </c>
      <c r="AJ153" s="137">
        <v>81</v>
      </c>
      <c r="AK153" s="131">
        <f t="shared" si="7"/>
        <v>1.0384615384615385</v>
      </c>
      <c r="AL153" s="35" t="s">
        <v>188</v>
      </c>
    </row>
    <row r="154" spans="1:38" x14ac:dyDescent="0.25">
      <c r="A154" s="194">
        <v>139</v>
      </c>
      <c r="B154" s="197" t="s">
        <v>227</v>
      </c>
      <c r="C154" s="203" t="s">
        <v>374</v>
      </c>
      <c r="D154" s="207">
        <v>150</v>
      </c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  <c r="AE154" s="174"/>
      <c r="AF154" s="174"/>
      <c r="AG154" s="174"/>
      <c r="AH154" s="175"/>
      <c r="AI154" s="192">
        <f t="shared" si="6"/>
        <v>150</v>
      </c>
      <c r="AJ154" s="137">
        <v>180</v>
      </c>
      <c r="AK154" s="131">
        <f t="shared" si="7"/>
        <v>1.2</v>
      </c>
      <c r="AL154" s="35" t="s">
        <v>190</v>
      </c>
    </row>
    <row r="155" spans="1:38" x14ac:dyDescent="0.25">
      <c r="A155" s="194">
        <v>140</v>
      </c>
      <c r="B155" s="197" t="s">
        <v>227</v>
      </c>
      <c r="C155" s="203" t="s">
        <v>375</v>
      </c>
      <c r="D155" s="206">
        <v>150</v>
      </c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174"/>
      <c r="AF155" s="174"/>
      <c r="AG155" s="174"/>
      <c r="AH155" s="175"/>
      <c r="AI155" s="192">
        <f t="shared" si="6"/>
        <v>150</v>
      </c>
      <c r="AJ155" s="137">
        <v>174</v>
      </c>
      <c r="AK155" s="131">
        <f t="shared" si="7"/>
        <v>1.1599999999999999</v>
      </c>
      <c r="AL155" s="35" t="s">
        <v>189</v>
      </c>
    </row>
    <row r="156" spans="1:38" x14ac:dyDescent="0.25">
      <c r="A156" s="194">
        <v>141</v>
      </c>
      <c r="B156" s="197" t="s">
        <v>227</v>
      </c>
      <c r="C156" s="202" t="s">
        <v>213</v>
      </c>
      <c r="D156" s="205">
        <v>54</v>
      </c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42">
        <v>10</v>
      </c>
      <c r="T156" s="142"/>
      <c r="U156" s="142">
        <v>20</v>
      </c>
      <c r="V156" s="142"/>
      <c r="W156" s="142">
        <v>42</v>
      </c>
      <c r="X156" s="142">
        <v>24</v>
      </c>
      <c r="Y156" s="174"/>
      <c r="Z156" s="174"/>
      <c r="AA156" s="174"/>
      <c r="AB156" s="174"/>
      <c r="AC156" s="174"/>
      <c r="AD156" s="174"/>
      <c r="AE156" s="174"/>
      <c r="AF156" s="174"/>
      <c r="AG156" s="174"/>
      <c r="AH156" s="175"/>
      <c r="AI156" s="192">
        <f t="shared" si="6"/>
        <v>150</v>
      </c>
      <c r="AJ156" s="137">
        <v>183</v>
      </c>
      <c r="AK156" s="131">
        <f t="shared" si="7"/>
        <v>3.3888888888888888</v>
      </c>
      <c r="AL156" s="35" t="s">
        <v>191</v>
      </c>
    </row>
    <row r="157" spans="1:38" x14ac:dyDescent="0.25">
      <c r="A157" s="194">
        <v>142</v>
      </c>
      <c r="B157" s="197" t="s">
        <v>227</v>
      </c>
      <c r="C157" s="202" t="s">
        <v>251</v>
      </c>
      <c r="D157" s="205">
        <v>45</v>
      </c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42">
        <v>10</v>
      </c>
      <c r="T157" s="142"/>
      <c r="U157" s="142">
        <v>30</v>
      </c>
      <c r="V157" s="142"/>
      <c r="W157" s="142">
        <v>46</v>
      </c>
      <c r="X157" s="142">
        <v>19</v>
      </c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5"/>
      <c r="AI157" s="192">
        <f t="shared" si="6"/>
        <v>150</v>
      </c>
      <c r="AJ157" s="137">
        <v>66</v>
      </c>
      <c r="AK157" s="131">
        <f t="shared" si="7"/>
        <v>1.4666666666666666</v>
      </c>
      <c r="AL157" s="35" t="s">
        <v>191</v>
      </c>
    </row>
    <row r="158" spans="1:38" x14ac:dyDescent="0.25">
      <c r="A158" s="194">
        <v>143</v>
      </c>
      <c r="B158" s="197" t="s">
        <v>227</v>
      </c>
      <c r="C158" s="202" t="s">
        <v>252</v>
      </c>
      <c r="D158" s="205">
        <v>45</v>
      </c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42">
        <v>10</v>
      </c>
      <c r="T158" s="142"/>
      <c r="U158" s="142">
        <v>30</v>
      </c>
      <c r="V158" s="142"/>
      <c r="W158" s="142">
        <v>46</v>
      </c>
      <c r="X158" s="142">
        <v>19</v>
      </c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5"/>
      <c r="AI158" s="192">
        <f t="shared" si="6"/>
        <v>150</v>
      </c>
      <c r="AJ158" s="137">
        <v>145</v>
      </c>
      <c r="AK158" s="131">
        <f t="shared" si="7"/>
        <v>3.2222222222222223</v>
      </c>
      <c r="AL158" s="35" t="s">
        <v>191</v>
      </c>
    </row>
    <row r="159" spans="1:38" x14ac:dyDescent="0.25">
      <c r="A159" s="194">
        <v>144</v>
      </c>
      <c r="B159" s="197" t="s">
        <v>227</v>
      </c>
      <c r="C159" s="202" t="s">
        <v>253</v>
      </c>
      <c r="D159" s="205">
        <v>45</v>
      </c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42">
        <v>15</v>
      </c>
      <c r="T159" s="142"/>
      <c r="U159" s="142">
        <v>25</v>
      </c>
      <c r="V159" s="142"/>
      <c r="W159" s="142">
        <v>40</v>
      </c>
      <c r="X159" s="142">
        <v>25</v>
      </c>
      <c r="Y159" s="174"/>
      <c r="Z159" s="174"/>
      <c r="AA159" s="174"/>
      <c r="AB159" s="174"/>
      <c r="AC159" s="174"/>
      <c r="AD159" s="174"/>
      <c r="AE159" s="174"/>
      <c r="AF159" s="174"/>
      <c r="AG159" s="174"/>
      <c r="AH159" s="175"/>
      <c r="AI159" s="192">
        <f t="shared" si="6"/>
        <v>150</v>
      </c>
      <c r="AJ159" s="137">
        <v>56</v>
      </c>
      <c r="AK159" s="131">
        <f t="shared" si="7"/>
        <v>1.2444444444444445</v>
      </c>
      <c r="AL159" s="35" t="s">
        <v>191</v>
      </c>
    </row>
    <row r="160" spans="1:38" x14ac:dyDescent="0.25">
      <c r="A160" s="194">
        <v>145</v>
      </c>
      <c r="B160" s="197" t="s">
        <v>227</v>
      </c>
      <c r="C160" s="202" t="s">
        <v>376</v>
      </c>
      <c r="D160" s="205">
        <v>90</v>
      </c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47"/>
      <c r="T160" s="147"/>
      <c r="U160" s="147"/>
      <c r="V160" s="147"/>
      <c r="W160" s="147">
        <v>60</v>
      </c>
      <c r="X160" s="147"/>
      <c r="Y160" s="174"/>
      <c r="Z160" s="174"/>
      <c r="AA160" s="174"/>
      <c r="AB160" s="174"/>
      <c r="AC160" s="174"/>
      <c r="AD160" s="174"/>
      <c r="AE160" s="174"/>
      <c r="AF160" s="174"/>
      <c r="AG160" s="174"/>
      <c r="AH160" s="175"/>
      <c r="AI160" s="192">
        <f t="shared" si="6"/>
        <v>150</v>
      </c>
      <c r="AJ160" s="137">
        <v>301</v>
      </c>
      <c r="AK160" s="131">
        <f t="shared" si="7"/>
        <v>3.3444444444444446</v>
      </c>
      <c r="AL160" s="35" t="s">
        <v>214</v>
      </c>
    </row>
    <row r="161" spans="1:38" x14ac:dyDescent="0.25">
      <c r="A161" s="194">
        <v>146</v>
      </c>
      <c r="B161" s="197" t="s">
        <v>227</v>
      </c>
      <c r="C161" s="202" t="s">
        <v>377</v>
      </c>
      <c r="D161" s="205">
        <v>90</v>
      </c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47"/>
      <c r="T161" s="147"/>
      <c r="U161" s="147"/>
      <c r="V161" s="147"/>
      <c r="W161" s="147">
        <v>60</v>
      </c>
      <c r="X161" s="147"/>
      <c r="Y161" s="174"/>
      <c r="Z161" s="174"/>
      <c r="AA161" s="174"/>
      <c r="AB161" s="174"/>
      <c r="AC161" s="174"/>
      <c r="AD161" s="174"/>
      <c r="AE161" s="174"/>
      <c r="AF161" s="174"/>
      <c r="AG161" s="174"/>
      <c r="AH161" s="175"/>
      <c r="AI161" s="192">
        <f t="shared" si="6"/>
        <v>150</v>
      </c>
      <c r="AJ161" s="137">
        <v>281</v>
      </c>
      <c r="AK161" s="131">
        <f t="shared" si="7"/>
        <v>3.1222222222222222</v>
      </c>
      <c r="AL161" s="35" t="s">
        <v>215</v>
      </c>
    </row>
    <row r="162" spans="1:38" x14ac:dyDescent="0.25">
      <c r="A162" s="194">
        <v>147</v>
      </c>
      <c r="B162" s="197" t="s">
        <v>227</v>
      </c>
      <c r="C162" s="202" t="s">
        <v>378</v>
      </c>
      <c r="D162" s="205">
        <v>90</v>
      </c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47"/>
      <c r="T162" s="147"/>
      <c r="U162" s="147"/>
      <c r="V162" s="147"/>
      <c r="W162" s="147">
        <v>60</v>
      </c>
      <c r="X162" s="147"/>
      <c r="Y162" s="174"/>
      <c r="Z162" s="174"/>
      <c r="AA162" s="174"/>
      <c r="AB162" s="174"/>
      <c r="AC162" s="174"/>
      <c r="AD162" s="174"/>
      <c r="AE162" s="174"/>
      <c r="AF162" s="174"/>
      <c r="AG162" s="174"/>
      <c r="AH162" s="175"/>
      <c r="AI162" s="192">
        <f t="shared" si="6"/>
        <v>150</v>
      </c>
      <c r="AJ162" s="137">
        <v>227</v>
      </c>
      <c r="AK162" s="131">
        <f t="shared" si="7"/>
        <v>2.5222222222222221</v>
      </c>
      <c r="AL162" s="35" t="s">
        <v>216</v>
      </c>
    </row>
    <row r="163" spans="1:38" x14ac:dyDescent="0.25">
      <c r="A163" s="194">
        <v>148</v>
      </c>
      <c r="B163" s="197" t="s">
        <v>227</v>
      </c>
      <c r="C163" s="169" t="s">
        <v>263</v>
      </c>
      <c r="D163" s="180">
        <v>30</v>
      </c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42">
        <v>20</v>
      </c>
      <c r="V163" s="142"/>
      <c r="W163" s="142"/>
      <c r="X163" s="142">
        <v>60</v>
      </c>
      <c r="Y163" s="174"/>
      <c r="Z163" s="174"/>
      <c r="AA163" s="174"/>
      <c r="AB163" s="174"/>
      <c r="AC163" s="174"/>
      <c r="AD163" s="174"/>
      <c r="AE163" s="174">
        <v>40</v>
      </c>
      <c r="AF163" s="174"/>
      <c r="AG163" s="174"/>
      <c r="AH163" s="175"/>
      <c r="AI163" s="192">
        <f t="shared" si="6"/>
        <v>150</v>
      </c>
      <c r="AJ163" s="137">
        <v>21</v>
      </c>
      <c r="AK163" s="131">
        <f t="shared" si="7"/>
        <v>0.7</v>
      </c>
      <c r="AL163" s="35" t="s">
        <v>195</v>
      </c>
    </row>
    <row r="164" spans="1:38" x14ac:dyDescent="0.25">
      <c r="A164" s="194">
        <v>149</v>
      </c>
      <c r="B164" s="197" t="s">
        <v>227</v>
      </c>
      <c r="C164" s="202" t="s">
        <v>254</v>
      </c>
      <c r="D164" s="180">
        <v>50</v>
      </c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4"/>
      <c r="U164" s="142">
        <v>50</v>
      </c>
      <c r="V164" s="142"/>
      <c r="W164" s="142">
        <v>50</v>
      </c>
      <c r="X164" s="142"/>
      <c r="Y164" s="174"/>
      <c r="Z164" s="174"/>
      <c r="AA164" s="174"/>
      <c r="AB164" s="174"/>
      <c r="AC164" s="174"/>
      <c r="AD164" s="174"/>
      <c r="AE164" s="174"/>
      <c r="AF164" s="174"/>
      <c r="AG164" s="174"/>
      <c r="AH164" s="175"/>
      <c r="AI164" s="192">
        <f t="shared" si="6"/>
        <v>150</v>
      </c>
      <c r="AJ164" s="137">
        <v>108</v>
      </c>
      <c r="AK164" s="131">
        <f t="shared" si="7"/>
        <v>2.16</v>
      </c>
      <c r="AL164" s="35" t="s">
        <v>195</v>
      </c>
    </row>
    <row r="165" spans="1:38" x14ac:dyDescent="0.25">
      <c r="A165" s="194">
        <v>150</v>
      </c>
      <c r="B165" s="197" t="s">
        <v>227</v>
      </c>
      <c r="C165" s="202" t="s">
        <v>379</v>
      </c>
      <c r="D165" s="180">
        <v>50</v>
      </c>
      <c r="E165" s="174"/>
      <c r="F165" s="174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4"/>
      <c r="U165" s="142">
        <v>50</v>
      </c>
      <c r="V165" s="142"/>
      <c r="W165" s="142">
        <v>50</v>
      </c>
      <c r="X165" s="142"/>
      <c r="Y165" s="174"/>
      <c r="Z165" s="174"/>
      <c r="AA165" s="174"/>
      <c r="AB165" s="174"/>
      <c r="AC165" s="174"/>
      <c r="AD165" s="174"/>
      <c r="AE165" s="174"/>
      <c r="AF165" s="174"/>
      <c r="AG165" s="174"/>
      <c r="AH165" s="175"/>
      <c r="AI165" s="192">
        <f t="shared" si="6"/>
        <v>150</v>
      </c>
      <c r="AJ165" s="137">
        <v>228</v>
      </c>
      <c r="AK165" s="131">
        <f t="shared" si="7"/>
        <v>4.5599999999999996</v>
      </c>
      <c r="AL165" s="35" t="s">
        <v>195</v>
      </c>
    </row>
    <row r="166" spans="1:38" x14ac:dyDescent="0.25">
      <c r="A166" s="194">
        <v>151</v>
      </c>
      <c r="B166" s="197" t="s">
        <v>227</v>
      </c>
      <c r="C166" s="208" t="s">
        <v>256</v>
      </c>
      <c r="D166" s="180">
        <v>12</v>
      </c>
      <c r="E166" s="174"/>
      <c r="F166" s="174">
        <v>6</v>
      </c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>
        <v>12</v>
      </c>
      <c r="V166" s="174"/>
      <c r="W166" s="174">
        <v>48</v>
      </c>
      <c r="X166" s="174">
        <v>12</v>
      </c>
      <c r="Y166" s="174"/>
      <c r="Z166" s="174"/>
      <c r="AA166" s="174"/>
      <c r="AB166" s="174"/>
      <c r="AC166" s="174"/>
      <c r="AD166" s="174"/>
      <c r="AE166" s="174">
        <v>48</v>
      </c>
      <c r="AF166" s="174"/>
      <c r="AG166" s="174"/>
      <c r="AH166" s="175">
        <v>12</v>
      </c>
      <c r="AI166" s="192">
        <f t="shared" si="6"/>
        <v>150</v>
      </c>
      <c r="AJ166" s="137">
        <v>33</v>
      </c>
      <c r="AK166" s="131">
        <f t="shared" si="7"/>
        <v>2.75</v>
      </c>
      <c r="AL166" s="35" t="s">
        <v>196</v>
      </c>
    </row>
    <row r="167" spans="1:38" x14ac:dyDescent="0.25">
      <c r="A167" s="194">
        <v>152</v>
      </c>
      <c r="B167" s="197" t="s">
        <v>227</v>
      </c>
      <c r="C167" s="208" t="s">
        <v>255</v>
      </c>
      <c r="D167" s="180">
        <v>36</v>
      </c>
      <c r="E167" s="174"/>
      <c r="F167" s="174">
        <v>12</v>
      </c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>
        <v>24</v>
      </c>
      <c r="V167" s="174"/>
      <c r="W167" s="174">
        <v>48</v>
      </c>
      <c r="X167" s="174">
        <v>12</v>
      </c>
      <c r="Y167" s="174"/>
      <c r="Z167" s="174"/>
      <c r="AA167" s="174"/>
      <c r="AB167" s="174"/>
      <c r="AC167" s="174"/>
      <c r="AD167" s="174"/>
      <c r="AE167" s="174">
        <v>6</v>
      </c>
      <c r="AF167" s="174"/>
      <c r="AG167" s="174"/>
      <c r="AH167" s="175">
        <v>12</v>
      </c>
      <c r="AI167" s="192">
        <f t="shared" si="6"/>
        <v>150</v>
      </c>
      <c r="AJ167" s="137">
        <v>145</v>
      </c>
      <c r="AK167" s="131">
        <f t="shared" si="7"/>
        <v>4.0277777777777777</v>
      </c>
      <c r="AL167" s="35" t="s">
        <v>196</v>
      </c>
    </row>
    <row r="168" spans="1:38" x14ac:dyDescent="0.25">
      <c r="A168" s="194">
        <v>153</v>
      </c>
      <c r="B168" s="197" t="s">
        <v>227</v>
      </c>
      <c r="C168" s="208" t="s">
        <v>217</v>
      </c>
      <c r="D168" s="180">
        <v>66</v>
      </c>
      <c r="E168" s="174"/>
      <c r="F168" s="174">
        <v>12</v>
      </c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>
        <v>36</v>
      </c>
      <c r="V168" s="174"/>
      <c r="W168" s="174"/>
      <c r="X168" s="174"/>
      <c r="Y168" s="174"/>
      <c r="Z168" s="174"/>
      <c r="AA168" s="174"/>
      <c r="AB168" s="174"/>
      <c r="AC168" s="174"/>
      <c r="AD168" s="174"/>
      <c r="AE168" s="174">
        <v>24</v>
      </c>
      <c r="AF168" s="174"/>
      <c r="AG168" s="174"/>
      <c r="AH168" s="175">
        <v>12</v>
      </c>
      <c r="AI168" s="192">
        <f t="shared" si="6"/>
        <v>150</v>
      </c>
      <c r="AJ168" s="137">
        <v>220</v>
      </c>
      <c r="AK168" s="131">
        <f t="shared" si="7"/>
        <v>3.3333333333333335</v>
      </c>
      <c r="AL168" s="35" t="s">
        <v>196</v>
      </c>
    </row>
    <row r="169" spans="1:38" x14ac:dyDescent="0.25">
      <c r="A169" s="194">
        <v>154</v>
      </c>
      <c r="B169" s="197" t="s">
        <v>227</v>
      </c>
      <c r="C169" s="202" t="s">
        <v>380</v>
      </c>
      <c r="D169" s="180">
        <v>72</v>
      </c>
      <c r="E169" s="174"/>
      <c r="F169" s="174">
        <v>12</v>
      </c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>
        <v>42</v>
      </c>
      <c r="V169" s="174"/>
      <c r="W169" s="174">
        <v>12</v>
      </c>
      <c r="X169" s="174"/>
      <c r="Y169" s="174"/>
      <c r="Z169" s="174"/>
      <c r="AA169" s="174"/>
      <c r="AB169" s="174"/>
      <c r="AC169" s="174"/>
      <c r="AD169" s="174"/>
      <c r="AE169" s="174">
        <v>6</v>
      </c>
      <c r="AF169" s="174"/>
      <c r="AG169" s="174"/>
      <c r="AH169" s="175">
        <v>6</v>
      </c>
      <c r="AI169" s="192">
        <f t="shared" si="6"/>
        <v>150</v>
      </c>
      <c r="AJ169" s="137">
        <v>288</v>
      </c>
      <c r="AK169" s="131">
        <f t="shared" si="7"/>
        <v>4</v>
      </c>
      <c r="AL169" s="35" t="s">
        <v>196</v>
      </c>
    </row>
    <row r="170" spans="1:38" x14ac:dyDescent="0.25">
      <c r="A170" s="194">
        <v>155</v>
      </c>
      <c r="B170" s="197" t="s">
        <v>227</v>
      </c>
      <c r="C170" s="202" t="s">
        <v>383</v>
      </c>
      <c r="D170" s="180">
        <v>90</v>
      </c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>
        <v>60</v>
      </c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5"/>
      <c r="AI170" s="192">
        <f t="shared" si="6"/>
        <v>150</v>
      </c>
      <c r="AJ170" s="137">
        <v>109</v>
      </c>
      <c r="AK170" s="131">
        <f t="shared" si="7"/>
        <v>1.211111111111111</v>
      </c>
      <c r="AL170" s="35" t="s">
        <v>412</v>
      </c>
    </row>
    <row r="171" spans="1:38" x14ac:dyDescent="0.25">
      <c r="A171" s="194">
        <v>156</v>
      </c>
      <c r="B171" s="197" t="s">
        <v>227</v>
      </c>
      <c r="C171" s="202" t="s">
        <v>272</v>
      </c>
      <c r="D171" s="180">
        <v>90</v>
      </c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>
        <v>60</v>
      </c>
      <c r="V171" s="174"/>
      <c r="W171" s="174"/>
      <c r="X171" s="174"/>
      <c r="Y171" s="174"/>
      <c r="Z171" s="174"/>
      <c r="AA171" s="174"/>
      <c r="AB171" s="174"/>
      <c r="AC171" s="174"/>
      <c r="AD171" s="174"/>
      <c r="AE171" s="174"/>
      <c r="AF171" s="174"/>
      <c r="AG171" s="174"/>
      <c r="AH171" s="175"/>
      <c r="AI171" s="192">
        <f t="shared" si="6"/>
        <v>150</v>
      </c>
      <c r="AJ171" s="137">
        <v>68</v>
      </c>
      <c r="AK171" s="131">
        <f t="shared" si="7"/>
        <v>0.75555555555555554</v>
      </c>
      <c r="AL171" s="35" t="s">
        <v>412</v>
      </c>
    </row>
    <row r="172" spans="1:38" ht="15.75" thickBot="1" x14ac:dyDescent="0.3">
      <c r="A172" s="194">
        <v>157</v>
      </c>
      <c r="B172" s="197" t="s">
        <v>227</v>
      </c>
      <c r="C172" s="202" t="s">
        <v>384</v>
      </c>
      <c r="D172" s="180">
        <v>90</v>
      </c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>
        <v>60</v>
      </c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174"/>
      <c r="AF172" s="174"/>
      <c r="AG172" s="174"/>
      <c r="AH172" s="175"/>
      <c r="AI172" s="192">
        <f t="shared" si="6"/>
        <v>150</v>
      </c>
      <c r="AJ172" s="137">
        <v>207</v>
      </c>
      <c r="AK172" s="131">
        <f t="shared" si="7"/>
        <v>2.2999999999999998</v>
      </c>
      <c r="AL172" s="35" t="s">
        <v>412</v>
      </c>
    </row>
    <row r="173" spans="1:38" ht="15.75" thickBot="1" x14ac:dyDescent="0.3">
      <c r="A173" s="181"/>
      <c r="B173" s="182"/>
      <c r="C173" s="183" t="s">
        <v>2</v>
      </c>
      <c r="D173" s="184">
        <f>SUM(D10:D119)</f>
        <v>1636</v>
      </c>
      <c r="E173" s="185"/>
      <c r="F173" s="185">
        <f>SUM(F10:F119)</f>
        <v>18</v>
      </c>
      <c r="G173" s="185">
        <f>SUM(G10:G119)</f>
        <v>186</v>
      </c>
      <c r="H173" s="186">
        <f>SUM(H10:H119)</f>
        <v>72</v>
      </c>
      <c r="I173" s="186">
        <f>SUM(I10:I119)</f>
        <v>0</v>
      </c>
      <c r="J173" s="186">
        <f t="shared" ref="J173:AH173" si="9">SUM(J10:J119)</f>
        <v>180</v>
      </c>
      <c r="K173" s="186">
        <f t="shared" si="9"/>
        <v>0</v>
      </c>
      <c r="L173" s="186">
        <f t="shared" si="9"/>
        <v>600</v>
      </c>
      <c r="M173" s="186">
        <f t="shared" si="9"/>
        <v>16</v>
      </c>
      <c r="N173" s="186">
        <f t="shared" si="9"/>
        <v>0</v>
      </c>
      <c r="O173" s="186">
        <f t="shared" si="9"/>
        <v>28</v>
      </c>
      <c r="P173" s="186">
        <f t="shared" si="9"/>
        <v>0</v>
      </c>
      <c r="Q173" s="186">
        <f t="shared" si="9"/>
        <v>0</v>
      </c>
      <c r="R173" s="186">
        <f t="shared" si="9"/>
        <v>112</v>
      </c>
      <c r="S173" s="186">
        <f t="shared" si="9"/>
        <v>1762</v>
      </c>
      <c r="T173" s="186">
        <f t="shared" si="9"/>
        <v>138</v>
      </c>
      <c r="U173" s="186">
        <f t="shared" si="9"/>
        <v>2124</v>
      </c>
      <c r="V173" s="186">
        <f t="shared" si="9"/>
        <v>0</v>
      </c>
      <c r="W173" s="186">
        <f>SUM(W10:W119)</f>
        <v>2484</v>
      </c>
      <c r="X173" s="186">
        <f t="shared" si="9"/>
        <v>5208</v>
      </c>
      <c r="Y173" s="186">
        <f>SUM(Y10:Y119)</f>
        <v>0</v>
      </c>
      <c r="Z173" s="186">
        <f>SUM(Z10:Z119)</f>
        <v>0</v>
      </c>
      <c r="AA173" s="186">
        <f t="shared" si="9"/>
        <v>0</v>
      </c>
      <c r="AB173" s="186">
        <f t="shared" si="9"/>
        <v>0</v>
      </c>
      <c r="AC173" s="186">
        <f t="shared" si="9"/>
        <v>0</v>
      </c>
      <c r="AD173" s="186">
        <f t="shared" si="9"/>
        <v>0</v>
      </c>
      <c r="AE173" s="186">
        <f t="shared" si="9"/>
        <v>1296</v>
      </c>
      <c r="AF173" s="186">
        <f t="shared" si="9"/>
        <v>66</v>
      </c>
      <c r="AG173" s="186">
        <f t="shared" si="9"/>
        <v>688</v>
      </c>
      <c r="AH173" s="187">
        <f t="shared" si="9"/>
        <v>120</v>
      </c>
      <c r="AI173" s="193">
        <f t="shared" si="6"/>
        <v>16734</v>
      </c>
      <c r="AJ173" s="138">
        <f>SUM(AJ10:AJ172)</f>
        <v>15731</v>
      </c>
      <c r="AK173" s="155">
        <f>+AJ173/D173</f>
        <v>9.6155256723716374</v>
      </c>
    </row>
    <row r="174" spans="1:38" x14ac:dyDescent="0.25">
      <c r="A174" s="36"/>
      <c r="B174" s="55" t="s">
        <v>18</v>
      </c>
      <c r="C174"/>
      <c r="AD174" s="49"/>
      <c r="AE174" s="49"/>
    </row>
    <row r="175" spans="1:38" x14ac:dyDescent="0.25">
      <c r="A175" s="36"/>
      <c r="C175"/>
      <c r="AD175" s="49"/>
      <c r="AE175" s="49"/>
    </row>
    <row r="176" spans="1:38" x14ac:dyDescent="0.25">
      <c r="A176" s="36"/>
      <c r="B176" s="36"/>
      <c r="C176"/>
      <c r="AD176" s="49"/>
      <c r="AE176" s="49"/>
    </row>
    <row r="177" spans="1:36" x14ac:dyDescent="0.25">
      <c r="A177" s="36"/>
      <c r="B177" s="36"/>
      <c r="C177"/>
      <c r="AD177" s="49"/>
      <c r="AE177" s="49"/>
    </row>
    <row r="178" spans="1:36" x14ac:dyDescent="0.25">
      <c r="A178" s="36"/>
      <c r="B178" s="36"/>
      <c r="C178"/>
      <c r="AD178" s="49"/>
      <c r="AE178" s="49"/>
    </row>
    <row r="179" spans="1:36" x14ac:dyDescent="0.25">
      <c r="A179" s="36"/>
      <c r="B179" s="36"/>
      <c r="C179"/>
      <c r="AD179" s="49"/>
      <c r="AE179" s="49"/>
    </row>
    <row r="180" spans="1:36" x14ac:dyDescent="0.25">
      <c r="A180" s="188" t="s">
        <v>5</v>
      </c>
      <c r="B180" s="188"/>
      <c r="C180" s="188"/>
      <c r="D180" s="188"/>
      <c r="E180" s="188"/>
      <c r="F180" s="188" t="s">
        <v>6</v>
      </c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 t="s">
        <v>4</v>
      </c>
      <c r="S180" s="188"/>
      <c r="T180" s="188"/>
      <c r="U180" s="188"/>
      <c r="V180" s="188"/>
      <c r="W180" s="188"/>
      <c r="X180" s="44"/>
      <c r="AA180" s="44"/>
      <c r="AB180" s="44"/>
      <c r="AC180" s="44"/>
      <c r="AD180" s="49"/>
      <c r="AE180" s="49"/>
      <c r="AF180" s="44"/>
      <c r="AG180" s="44"/>
      <c r="AH180" s="44"/>
    </row>
    <row r="181" spans="1:36" x14ac:dyDescent="0.25">
      <c r="A181" s="36"/>
      <c r="B181" s="36"/>
      <c r="C181"/>
      <c r="AD181" s="49"/>
      <c r="AE181" s="49"/>
    </row>
    <row r="182" spans="1:36" x14ac:dyDescent="0.25">
      <c r="A182" s="36"/>
      <c r="B182" s="55" t="s">
        <v>146</v>
      </c>
      <c r="C182"/>
      <c r="AD182" s="49"/>
      <c r="AE182" s="49"/>
    </row>
    <row r="183" spans="1:36" x14ac:dyDescent="0.25">
      <c r="A183" s="36"/>
      <c r="B183" s="36"/>
      <c r="C183"/>
      <c r="AD183" s="49"/>
      <c r="AE183" s="49"/>
    </row>
    <row r="184" spans="1:36" x14ac:dyDescent="0.25">
      <c r="B184" s="149" t="s">
        <v>531</v>
      </c>
      <c r="C184" s="149" t="s">
        <v>129</v>
      </c>
      <c r="E184" s="149" t="s">
        <v>532</v>
      </c>
      <c r="G184" s="149" t="s">
        <v>140</v>
      </c>
      <c r="Q184" s="149" t="s">
        <v>533</v>
      </c>
      <c r="S184" s="149" t="s">
        <v>126</v>
      </c>
      <c r="AD184" s="49"/>
      <c r="AE184" s="49"/>
    </row>
    <row r="185" spans="1:36" x14ac:dyDescent="0.25">
      <c r="B185" s="149" t="s">
        <v>534</v>
      </c>
      <c r="C185" s="149" t="s">
        <v>174</v>
      </c>
      <c r="E185" s="149" t="s">
        <v>535</v>
      </c>
      <c r="G185" s="149" t="s">
        <v>54</v>
      </c>
      <c r="Q185" s="149" t="s">
        <v>536</v>
      </c>
      <c r="S185" s="149" t="s">
        <v>118</v>
      </c>
      <c r="AD185" s="49"/>
      <c r="AE185" s="49"/>
    </row>
    <row r="186" spans="1:36" x14ac:dyDescent="0.25">
      <c r="B186" s="149" t="s">
        <v>537</v>
      </c>
      <c r="C186" s="149" t="s">
        <v>103</v>
      </c>
      <c r="E186" s="149" t="s">
        <v>538</v>
      </c>
      <c r="G186" s="149" t="s">
        <v>115</v>
      </c>
      <c r="Q186" s="149" t="s">
        <v>539</v>
      </c>
      <c r="S186" s="149" t="s">
        <v>121</v>
      </c>
      <c r="AD186" s="49"/>
      <c r="AE186" s="49"/>
    </row>
    <row r="187" spans="1:36" x14ac:dyDescent="0.25">
      <c r="B187" s="149" t="s">
        <v>540</v>
      </c>
      <c r="C187" s="149" t="s">
        <v>131</v>
      </c>
      <c r="D187" s="149"/>
      <c r="E187" s="149" t="s">
        <v>541</v>
      </c>
      <c r="F187" s="149"/>
      <c r="G187" s="149" t="s">
        <v>30</v>
      </c>
      <c r="H187" s="149"/>
      <c r="I187" s="149"/>
      <c r="J187" s="149"/>
      <c r="K187" s="149"/>
      <c r="L187" s="149"/>
      <c r="M187" s="149"/>
      <c r="N187" s="149"/>
      <c r="O187" s="149"/>
      <c r="P187" s="149"/>
      <c r="Q187" s="149" t="s">
        <v>542</v>
      </c>
      <c r="R187" s="149"/>
      <c r="S187" s="149" t="s">
        <v>123</v>
      </c>
      <c r="T187" s="149"/>
      <c r="U187" s="149"/>
      <c r="V187" s="149"/>
      <c r="W187" s="149"/>
      <c r="X187" s="149"/>
      <c r="Y187" s="149"/>
      <c r="Z187" s="149"/>
      <c r="AA187" s="149"/>
      <c r="AB187" s="55"/>
      <c r="AC187" s="55"/>
      <c r="AD187" s="149"/>
      <c r="AE187" s="149"/>
      <c r="AF187" s="55"/>
      <c r="AG187" s="55"/>
      <c r="AH187" s="55"/>
      <c r="AI187" s="55"/>
      <c r="AJ187" s="55"/>
    </row>
    <row r="188" spans="1:36" x14ac:dyDescent="0.25">
      <c r="B188" s="149" t="s">
        <v>543</v>
      </c>
      <c r="C188" s="149" t="s">
        <v>132</v>
      </c>
      <c r="E188" s="149" t="s">
        <v>544</v>
      </c>
      <c r="G188" s="149" t="s">
        <v>23</v>
      </c>
      <c r="H188" s="149"/>
      <c r="I188" s="149"/>
      <c r="J188" s="149"/>
      <c r="K188" s="149"/>
      <c r="L188" s="149"/>
      <c r="M188" s="149"/>
      <c r="N188" s="149"/>
      <c r="O188" s="149"/>
      <c r="P188" s="149"/>
      <c r="Q188" s="149" t="s">
        <v>545</v>
      </c>
      <c r="R188" s="149"/>
      <c r="S188" s="149" t="s">
        <v>151</v>
      </c>
      <c r="T188" s="149"/>
      <c r="U188" s="149"/>
      <c r="V188" s="149"/>
      <c r="W188" s="149"/>
      <c r="X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</row>
    <row r="189" spans="1:36" x14ac:dyDescent="0.25">
      <c r="B189" s="149" t="s">
        <v>546</v>
      </c>
      <c r="C189" s="149" t="s">
        <v>134</v>
      </c>
      <c r="E189" s="149" t="s">
        <v>547</v>
      </c>
      <c r="G189" s="149" t="s">
        <v>144</v>
      </c>
      <c r="H189" s="149"/>
      <c r="I189" s="149"/>
      <c r="J189" s="149"/>
      <c r="K189" s="149"/>
      <c r="L189" s="149"/>
      <c r="M189" s="149"/>
      <c r="N189" s="149"/>
      <c r="O189" s="149"/>
      <c r="P189" s="149"/>
      <c r="Q189" s="149" t="s">
        <v>548</v>
      </c>
      <c r="R189" s="149"/>
      <c r="S189" s="149" t="s">
        <v>161</v>
      </c>
      <c r="T189" s="149"/>
      <c r="U189" s="149"/>
      <c r="V189" s="149"/>
      <c r="W189" s="149"/>
      <c r="X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</row>
    <row r="190" spans="1:36" x14ac:dyDescent="0.25">
      <c r="B190" s="149" t="s">
        <v>549</v>
      </c>
      <c r="C190" s="149" t="s">
        <v>136</v>
      </c>
      <c r="E190" s="149" t="s">
        <v>550</v>
      </c>
      <c r="G190" s="149" t="s">
        <v>143</v>
      </c>
      <c r="H190" s="149"/>
      <c r="I190" s="149"/>
      <c r="J190" s="149"/>
      <c r="K190" s="149"/>
      <c r="L190" s="149"/>
      <c r="M190" s="149"/>
      <c r="N190" s="149"/>
      <c r="O190" s="149"/>
      <c r="P190" s="149"/>
      <c r="Q190" s="149" t="s">
        <v>551</v>
      </c>
      <c r="R190" s="149"/>
      <c r="S190" s="149" t="s">
        <v>164</v>
      </c>
      <c r="T190" s="149"/>
      <c r="U190" s="149"/>
      <c r="V190" s="149"/>
      <c r="W190" s="149"/>
      <c r="X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</row>
    <row r="191" spans="1:36" x14ac:dyDescent="0.25">
      <c r="B191" s="149" t="s">
        <v>552</v>
      </c>
      <c r="C191" s="149" t="s">
        <v>138</v>
      </c>
      <c r="E191" s="149" t="s">
        <v>553</v>
      </c>
      <c r="G191" s="149" t="s">
        <v>28</v>
      </c>
      <c r="H191" s="149"/>
      <c r="I191" s="149"/>
      <c r="J191" s="149"/>
      <c r="K191" s="149"/>
      <c r="L191" s="149"/>
      <c r="M191" s="149"/>
      <c r="N191" s="149"/>
      <c r="O191" s="149"/>
      <c r="P191" s="149"/>
      <c r="R191" s="149"/>
      <c r="S191" s="149"/>
      <c r="T191" s="149"/>
      <c r="U191" s="149"/>
      <c r="V191" s="149"/>
      <c r="W191" s="149"/>
      <c r="X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9"/>
    </row>
    <row r="192" spans="1:36" x14ac:dyDescent="0.25">
      <c r="B192" s="149" t="s">
        <v>554</v>
      </c>
      <c r="C192" s="149" t="s">
        <v>111</v>
      </c>
      <c r="E192" s="149" t="s">
        <v>555</v>
      </c>
      <c r="G192" s="149" t="s">
        <v>154</v>
      </c>
      <c r="H192" s="149"/>
      <c r="I192" s="149"/>
      <c r="J192" s="149"/>
      <c r="K192" s="149"/>
      <c r="L192" s="149"/>
      <c r="M192" s="149"/>
      <c r="N192" s="149"/>
      <c r="O192" s="149"/>
      <c r="P192" s="149"/>
      <c r="R192" s="149"/>
      <c r="S192" s="149"/>
      <c r="T192" s="149"/>
      <c r="U192" s="149"/>
      <c r="V192" s="149"/>
      <c r="W192" s="149"/>
      <c r="X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</row>
    <row r="193" spans="1:36" x14ac:dyDescent="0.25">
      <c r="B193" s="149" t="s">
        <v>556</v>
      </c>
      <c r="C193" s="149" t="s">
        <v>139</v>
      </c>
      <c r="E193" s="149" t="s">
        <v>557</v>
      </c>
      <c r="G193" s="149" t="s">
        <v>145</v>
      </c>
      <c r="H193" s="149"/>
      <c r="I193" s="149"/>
      <c r="J193" s="149"/>
      <c r="K193" s="149"/>
      <c r="L193" s="149"/>
      <c r="M193" s="149"/>
      <c r="N193" s="149"/>
      <c r="O193" s="149"/>
      <c r="P193" s="149"/>
      <c r="R193" s="149"/>
      <c r="S193" s="149"/>
      <c r="T193" s="149"/>
      <c r="U193" s="149"/>
      <c r="V193" s="149"/>
      <c r="W193" s="149"/>
      <c r="X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</row>
    <row r="194" spans="1:36" x14ac:dyDescent="0.25">
      <c r="B194" s="149" t="s">
        <v>558</v>
      </c>
      <c r="C194" s="149" t="s">
        <v>114</v>
      </c>
      <c r="E194" s="149" t="s">
        <v>559</v>
      </c>
      <c r="G194" s="149" t="s">
        <v>27</v>
      </c>
      <c r="H194" s="149"/>
      <c r="I194" s="149"/>
      <c r="J194" s="149"/>
      <c r="K194" s="149"/>
      <c r="L194" s="149"/>
      <c r="M194" s="149"/>
      <c r="N194" s="149"/>
      <c r="O194" s="149"/>
      <c r="P194" s="149"/>
      <c r="R194" s="149"/>
      <c r="S194" s="149"/>
      <c r="T194" s="149"/>
      <c r="U194" s="149"/>
      <c r="V194" s="149"/>
      <c r="W194" s="149"/>
      <c r="X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</row>
    <row r="195" spans="1:36" x14ac:dyDescent="0.25">
      <c r="B195" s="149" t="s">
        <v>560</v>
      </c>
      <c r="C195" s="149" t="s">
        <v>178</v>
      </c>
      <c r="E195" s="189" t="s">
        <v>561</v>
      </c>
      <c r="F195" s="190"/>
      <c r="G195" s="189" t="s">
        <v>562</v>
      </c>
      <c r="H195" s="189"/>
      <c r="I195" s="189"/>
      <c r="J195" s="189"/>
      <c r="K195" s="189"/>
      <c r="L195" s="189"/>
      <c r="M195" s="189"/>
      <c r="N195" s="189"/>
      <c r="O195" s="189"/>
      <c r="P195" s="189"/>
      <c r="Q195" s="190"/>
      <c r="R195" s="189"/>
      <c r="S195" s="189"/>
      <c r="T195" s="189"/>
      <c r="U195" s="189"/>
      <c r="V195" s="189"/>
      <c r="W195" s="149"/>
      <c r="X195" s="149"/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</row>
    <row r="196" spans="1:36" x14ac:dyDescent="0.25">
      <c r="A196" s="36"/>
      <c r="B196" s="36"/>
      <c r="C196"/>
      <c r="E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R196" s="149"/>
      <c r="S196" s="149"/>
      <c r="T196" s="149"/>
      <c r="U196" s="149"/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</row>
    <row r="197" spans="1:36" x14ac:dyDescent="0.25">
      <c r="A197" s="36"/>
      <c r="B197" s="36"/>
      <c r="C197"/>
      <c r="E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R197" s="149"/>
      <c r="S197" s="149"/>
      <c r="T197" s="149"/>
      <c r="U197" s="149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</row>
    <row r="198" spans="1:36" x14ac:dyDescent="0.25">
      <c r="A198" s="36"/>
      <c r="B198" s="36"/>
      <c r="C198"/>
      <c r="E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R198" s="149"/>
      <c r="S198" s="149"/>
      <c r="T198" s="149"/>
      <c r="U198" s="149"/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</row>
    <row r="199" spans="1:36" x14ac:dyDescent="0.25">
      <c r="A199" s="36"/>
      <c r="B199" s="36"/>
      <c r="C199"/>
      <c r="E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</row>
    <row r="200" spans="1:36" x14ac:dyDescent="0.25">
      <c r="C200"/>
    </row>
    <row r="201" spans="1:36" x14ac:dyDescent="0.25">
      <c r="C201"/>
    </row>
    <row r="202" spans="1:36" x14ac:dyDescent="0.25">
      <c r="C202"/>
    </row>
    <row r="203" spans="1:36" x14ac:dyDescent="0.25">
      <c r="C203"/>
    </row>
    <row r="204" spans="1:36" x14ac:dyDescent="0.25">
      <c r="C204"/>
    </row>
    <row r="205" spans="1:36" x14ac:dyDescent="0.25">
      <c r="C205"/>
    </row>
    <row r="206" spans="1:36" x14ac:dyDescent="0.25">
      <c r="C206"/>
    </row>
    <row r="207" spans="1:36" x14ac:dyDescent="0.25">
      <c r="C207"/>
    </row>
    <row r="208" spans="1:36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</sheetData>
  <autoFilter ref="A9:AL174" xr:uid="{32A7767F-DC4B-4652-87B3-EBCE2DEDB089}"/>
  <mergeCells count="47">
    <mergeCell ref="U5:X5"/>
    <mergeCell ref="Y5:AA5"/>
    <mergeCell ref="A1:AH1"/>
    <mergeCell ref="U3:X3"/>
    <mergeCell ref="Y3:AA3"/>
    <mergeCell ref="U4:X4"/>
    <mergeCell ref="Y4:AA4"/>
    <mergeCell ref="AB67:AH67"/>
    <mergeCell ref="U7:X7"/>
    <mergeCell ref="Y7:AA7"/>
    <mergeCell ref="Y10:AH10"/>
    <mergeCell ref="AB12:AH12"/>
    <mergeCell ref="Y13:AH13"/>
    <mergeCell ref="Y16:AH16"/>
    <mergeCell ref="AB18:AH18"/>
    <mergeCell ref="AA24:AH24"/>
    <mergeCell ref="AA25:AH25"/>
    <mergeCell ref="Y26:AH26"/>
    <mergeCell ref="S40:AH40"/>
    <mergeCell ref="E137:I137"/>
    <mergeCell ref="AA70:AD70"/>
    <mergeCell ref="AA78:AD78"/>
    <mergeCell ref="AA87:AD87"/>
    <mergeCell ref="AA115:AD115"/>
    <mergeCell ref="E127:I127"/>
    <mergeCell ref="E128:I128"/>
    <mergeCell ref="K127:O127"/>
    <mergeCell ref="K128:O128"/>
    <mergeCell ref="E129:I129"/>
    <mergeCell ref="E130:I130"/>
    <mergeCell ref="E131:I131"/>
    <mergeCell ref="E132:I132"/>
    <mergeCell ref="E133:I133"/>
    <mergeCell ref="K129:O129"/>
    <mergeCell ref="K130:O130"/>
    <mergeCell ref="K135:O135"/>
    <mergeCell ref="Q127:T127"/>
    <mergeCell ref="Q128:T128"/>
    <mergeCell ref="Q129:T129"/>
    <mergeCell ref="Q131:T131"/>
    <mergeCell ref="Q137:T137"/>
    <mergeCell ref="V127:Z127"/>
    <mergeCell ref="V132:Z132"/>
    <mergeCell ref="V134:Z134"/>
    <mergeCell ref="AB126:AD126"/>
    <mergeCell ref="AB127:AD127"/>
    <mergeCell ref="AB128:AD12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D1C8-9B3E-4B6F-943B-AD81EC918BB3}">
  <dimension ref="A1:AM723"/>
  <sheetViews>
    <sheetView tabSelected="1" workbookViewId="0">
      <selection activeCell="C175" sqref="C175"/>
    </sheetView>
  </sheetViews>
  <sheetFormatPr baseColWidth="10" defaultRowHeight="15" x14ac:dyDescent="0.25"/>
  <cols>
    <col min="1" max="1" width="4.28515625" customWidth="1"/>
    <col min="2" max="2" width="21" customWidth="1"/>
    <col min="3" max="3" width="36.42578125" style="37" customWidth="1"/>
    <col min="4" max="4" width="7" customWidth="1"/>
    <col min="5" max="5" width="4.7109375" customWidth="1"/>
    <col min="6" max="6" width="6.7109375" customWidth="1"/>
    <col min="7" max="7" width="5.5703125" customWidth="1"/>
    <col min="8" max="8" width="4.85546875" customWidth="1"/>
    <col min="9" max="9" width="6.42578125" customWidth="1"/>
    <col min="10" max="10" width="5.42578125" customWidth="1"/>
    <col min="11" max="11" width="4.7109375" customWidth="1"/>
    <col min="12" max="12" width="5" customWidth="1"/>
    <col min="13" max="14" width="4.7109375" customWidth="1"/>
    <col min="15" max="15" width="6.85546875" customWidth="1"/>
    <col min="16" max="17" width="4.7109375" customWidth="1"/>
    <col min="18" max="18" width="5.85546875" customWidth="1"/>
    <col min="19" max="19" width="7.140625" customWidth="1"/>
    <col min="20" max="20" width="5.85546875" customWidth="1"/>
    <col min="21" max="22" width="6.42578125" customWidth="1"/>
    <col min="23" max="23" width="5.140625" customWidth="1"/>
    <col min="24" max="24" width="6.7109375" customWidth="1"/>
    <col min="25" max="25" width="6.42578125" customWidth="1"/>
    <col min="26" max="27" width="5.28515625" customWidth="1"/>
    <col min="28" max="28" width="4.7109375" customWidth="1"/>
    <col min="29" max="29" width="5.28515625" customWidth="1"/>
    <col min="30" max="31" width="4.7109375" customWidth="1"/>
    <col min="32" max="32" width="7.28515625" customWidth="1"/>
    <col min="33" max="33" width="4.7109375" customWidth="1"/>
    <col min="34" max="35" width="5.140625" customWidth="1"/>
    <col min="36" max="36" width="9.85546875" customWidth="1"/>
    <col min="39" max="39" width="22.85546875" bestFit="1" customWidth="1"/>
  </cols>
  <sheetData>
    <row r="1" spans="1:39" x14ac:dyDescent="0.25">
      <c r="A1" s="241" t="s">
        <v>476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55"/>
    </row>
    <row r="2" spans="1:39" x14ac:dyDescent="0.25">
      <c r="A2" s="36"/>
      <c r="B2" s="36"/>
      <c r="C2"/>
    </row>
    <row r="3" spans="1:39" x14ac:dyDescent="0.25">
      <c r="A3" s="55"/>
      <c r="B3" s="156" t="s">
        <v>477</v>
      </c>
      <c r="C3" s="240" t="s">
        <v>478</v>
      </c>
      <c r="D3" s="240"/>
      <c r="U3" s="214" t="s">
        <v>479</v>
      </c>
      <c r="V3" s="215"/>
      <c r="W3" s="215"/>
      <c r="X3" s="215"/>
      <c r="Y3" s="216"/>
      <c r="Z3" s="242" t="s">
        <v>98</v>
      </c>
      <c r="AA3" s="243"/>
      <c r="AB3" s="244"/>
      <c r="AC3" s="44"/>
      <c r="AD3" s="44"/>
      <c r="AE3" s="44"/>
      <c r="AF3" s="44"/>
      <c r="AG3" s="44"/>
      <c r="AH3" s="44"/>
    </row>
    <row r="4" spans="1:39" x14ac:dyDescent="0.25">
      <c r="A4" s="55"/>
      <c r="B4" s="156" t="s">
        <v>480</v>
      </c>
      <c r="C4" s="240" t="s">
        <v>155</v>
      </c>
      <c r="D4" s="240"/>
      <c r="U4" s="214" t="s">
        <v>481</v>
      </c>
      <c r="V4" s="215"/>
      <c r="W4" s="215"/>
      <c r="X4" s="215"/>
      <c r="Y4" s="216"/>
      <c r="Z4" s="242" t="s">
        <v>99</v>
      </c>
      <c r="AA4" s="243"/>
      <c r="AB4" s="244"/>
      <c r="AC4" s="44"/>
      <c r="AD4" s="44"/>
      <c r="AE4" s="44"/>
      <c r="AF4" s="44"/>
      <c r="AG4" s="44"/>
      <c r="AH4" s="44"/>
    </row>
    <row r="5" spans="1:39" x14ac:dyDescent="0.25">
      <c r="A5" s="55"/>
      <c r="B5" s="156" t="s">
        <v>482</v>
      </c>
      <c r="C5" s="240"/>
      <c r="D5" s="240"/>
      <c r="U5" s="214" t="s">
        <v>483</v>
      </c>
      <c r="V5" s="215"/>
      <c r="W5" s="215"/>
      <c r="X5" s="215"/>
      <c r="Y5" s="216"/>
      <c r="Z5" s="242"/>
      <c r="AA5" s="243"/>
      <c r="AB5" s="244"/>
      <c r="AC5" s="44"/>
      <c r="AD5" s="44"/>
      <c r="AE5" s="44"/>
      <c r="AF5" s="44"/>
      <c r="AG5" s="44"/>
      <c r="AH5" s="44"/>
    </row>
    <row r="6" spans="1:39" x14ac:dyDescent="0.25">
      <c r="A6" s="38"/>
      <c r="B6" s="38"/>
      <c r="C6"/>
      <c r="U6" s="45"/>
      <c r="V6" s="45"/>
      <c r="W6" s="45"/>
      <c r="X6" s="45"/>
      <c r="Y6" s="46"/>
    </row>
    <row r="7" spans="1:39" x14ac:dyDescent="0.25">
      <c r="A7" s="55"/>
      <c r="B7" s="156" t="s">
        <v>484</v>
      </c>
      <c r="C7" s="259">
        <v>2025</v>
      </c>
      <c r="D7" s="259"/>
      <c r="U7" s="214" t="s">
        <v>485</v>
      </c>
      <c r="V7" s="215"/>
      <c r="W7" s="215"/>
      <c r="X7" s="215"/>
      <c r="Y7" s="216"/>
      <c r="Z7" s="240" t="s">
        <v>581</v>
      </c>
      <c r="AA7" s="240"/>
      <c r="AB7" s="240"/>
    </row>
    <row r="8" spans="1:39" ht="15.75" thickBot="1" x14ac:dyDescent="0.3">
      <c r="A8" s="36"/>
      <c r="B8" s="36"/>
      <c r="C8"/>
    </row>
    <row r="9" spans="1:39" ht="48.75" thickBot="1" x14ac:dyDescent="0.3">
      <c r="A9" s="260" t="s">
        <v>9</v>
      </c>
      <c r="B9" s="260" t="s">
        <v>284</v>
      </c>
      <c r="C9" s="63" t="s">
        <v>10</v>
      </c>
      <c r="D9" s="261" t="s">
        <v>175</v>
      </c>
      <c r="E9" s="159" t="s">
        <v>165</v>
      </c>
      <c r="F9" s="159" t="s">
        <v>173</v>
      </c>
      <c r="G9" s="159" t="s">
        <v>11</v>
      </c>
      <c r="H9" s="159" t="s">
        <v>100</v>
      </c>
      <c r="I9" s="159" t="s">
        <v>168</v>
      </c>
      <c r="J9" s="159" t="s">
        <v>104</v>
      </c>
      <c r="K9" s="159" t="s">
        <v>105</v>
      </c>
      <c r="L9" s="159" t="s">
        <v>106</v>
      </c>
      <c r="M9" s="159" t="s">
        <v>107</v>
      </c>
      <c r="N9" s="159" t="s">
        <v>108</v>
      </c>
      <c r="O9" s="159" t="s">
        <v>112</v>
      </c>
      <c r="P9" s="159" t="s">
        <v>101</v>
      </c>
      <c r="Q9" s="159" t="s">
        <v>177</v>
      </c>
      <c r="R9" s="159" t="s">
        <v>158</v>
      </c>
      <c r="S9" s="159" t="s">
        <v>55</v>
      </c>
      <c r="T9" s="159" t="s">
        <v>12</v>
      </c>
      <c r="U9" s="159" t="s">
        <v>14</v>
      </c>
      <c r="V9" s="159" t="s">
        <v>597</v>
      </c>
      <c r="W9" s="159" t="s">
        <v>13</v>
      </c>
      <c r="X9" s="159" t="s">
        <v>127</v>
      </c>
      <c r="Y9" s="159" t="s">
        <v>128</v>
      </c>
      <c r="Z9" s="159" t="s">
        <v>15</v>
      </c>
      <c r="AA9" s="159" t="s">
        <v>16</v>
      </c>
      <c r="AB9" s="159" t="s">
        <v>56</v>
      </c>
      <c r="AC9" s="160" t="s">
        <v>149</v>
      </c>
      <c r="AD9" s="160" t="s">
        <v>17</v>
      </c>
      <c r="AE9" s="160" t="s">
        <v>124</v>
      </c>
      <c r="AF9" s="159" t="s">
        <v>116</v>
      </c>
      <c r="AG9" s="159" t="s">
        <v>119</v>
      </c>
      <c r="AH9" s="161" t="s">
        <v>162</v>
      </c>
      <c r="AI9" s="161" t="s">
        <v>169</v>
      </c>
      <c r="AJ9" s="306" t="s">
        <v>51</v>
      </c>
      <c r="AK9" s="299" t="s">
        <v>38</v>
      </c>
      <c r="AL9" s="262" t="s">
        <v>52</v>
      </c>
      <c r="AM9" s="34" t="s">
        <v>208</v>
      </c>
    </row>
    <row r="10" spans="1:39" s="1" customFormat="1" x14ac:dyDescent="0.25">
      <c r="A10" s="263">
        <v>1</v>
      </c>
      <c r="B10" s="264" t="s">
        <v>424</v>
      </c>
      <c r="C10" s="265" t="s">
        <v>59</v>
      </c>
      <c r="D10" s="266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88" t="s">
        <v>387</v>
      </c>
      <c r="AA10" s="288"/>
      <c r="AB10" s="288"/>
      <c r="AC10" s="288"/>
      <c r="AD10" s="288"/>
      <c r="AE10" s="288"/>
      <c r="AF10" s="288"/>
      <c r="AG10" s="288"/>
      <c r="AH10" s="288"/>
      <c r="AI10" s="289"/>
      <c r="AJ10" s="307">
        <f>SUM(D10:AI10)</f>
        <v>0</v>
      </c>
      <c r="AK10" s="300">
        <v>0</v>
      </c>
      <c r="AL10" s="295" t="e">
        <f>+AK10/D10</f>
        <v>#DIV/0!</v>
      </c>
      <c r="AM10" s="35" t="s">
        <v>209</v>
      </c>
    </row>
    <row r="11" spans="1:39" s="1" customFormat="1" x14ac:dyDescent="0.25">
      <c r="A11" s="268">
        <f>A10+1</f>
        <v>2</v>
      </c>
      <c r="B11" s="269" t="s">
        <v>487</v>
      </c>
      <c r="C11" s="177" t="s">
        <v>60</v>
      </c>
      <c r="D11" s="270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>
        <v>108</v>
      </c>
      <c r="V11" s="271"/>
      <c r="W11" s="271"/>
      <c r="X11" s="271">
        <v>60</v>
      </c>
      <c r="Y11" s="271">
        <v>132</v>
      </c>
      <c r="Z11" s="271"/>
      <c r="AA11" s="271"/>
      <c r="AB11" s="271"/>
      <c r="AC11" s="271"/>
      <c r="AD11" s="271"/>
      <c r="AE11" s="271"/>
      <c r="AF11" s="271"/>
      <c r="AG11" s="271"/>
      <c r="AH11" s="271"/>
      <c r="AI11" s="272"/>
      <c r="AJ11" s="308">
        <f>SUM(D11:AI11)</f>
        <v>300</v>
      </c>
      <c r="AK11" s="301">
        <v>7</v>
      </c>
      <c r="AL11" s="296" t="e">
        <f>+AK11/D11</f>
        <v>#DIV/0!</v>
      </c>
      <c r="AM11" s="35" t="s">
        <v>209</v>
      </c>
    </row>
    <row r="12" spans="1:39" s="1" customFormat="1" x14ac:dyDescent="0.25">
      <c r="A12" s="268">
        <f t="shared" ref="A12:A75" si="0">A11+1</f>
        <v>3</v>
      </c>
      <c r="B12" s="269" t="s">
        <v>488</v>
      </c>
      <c r="C12" s="177" t="s">
        <v>61</v>
      </c>
      <c r="D12" s="270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90" t="s">
        <v>388</v>
      </c>
      <c r="AD12" s="290"/>
      <c r="AE12" s="290"/>
      <c r="AF12" s="290"/>
      <c r="AG12" s="290"/>
      <c r="AH12" s="290"/>
      <c r="AI12" s="291"/>
      <c r="AJ12" s="308">
        <f>SUM(D12:AI12)</f>
        <v>0</v>
      </c>
      <c r="AK12" s="301">
        <v>0</v>
      </c>
      <c r="AL12" s="296" t="e">
        <f>+AK12/D12</f>
        <v>#DIV/0!</v>
      </c>
      <c r="AM12" s="35" t="s">
        <v>209</v>
      </c>
    </row>
    <row r="13" spans="1:39" s="1" customFormat="1" x14ac:dyDescent="0.25">
      <c r="A13" s="268">
        <f t="shared" si="0"/>
        <v>4</v>
      </c>
      <c r="B13" s="269" t="s">
        <v>488</v>
      </c>
      <c r="C13" s="177" t="s">
        <v>62</v>
      </c>
      <c r="D13" s="270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90" t="s">
        <v>489</v>
      </c>
      <c r="AA13" s="290"/>
      <c r="AB13" s="290"/>
      <c r="AC13" s="290"/>
      <c r="AD13" s="290"/>
      <c r="AE13" s="290"/>
      <c r="AF13" s="290"/>
      <c r="AG13" s="290"/>
      <c r="AH13" s="290"/>
      <c r="AI13" s="291"/>
      <c r="AJ13" s="308">
        <f>SUM(D13:AI13)</f>
        <v>0</v>
      </c>
      <c r="AK13" s="301">
        <v>0</v>
      </c>
      <c r="AL13" s="296" t="e">
        <f>+AK13/D13</f>
        <v>#DIV/0!</v>
      </c>
      <c r="AM13" s="35" t="s">
        <v>209</v>
      </c>
    </row>
    <row r="14" spans="1:39" s="1" customFormat="1" x14ac:dyDescent="0.25">
      <c r="A14" s="268">
        <f t="shared" si="0"/>
        <v>5</v>
      </c>
      <c r="B14" s="269" t="s">
        <v>488</v>
      </c>
      <c r="C14" s="177" t="s">
        <v>63</v>
      </c>
      <c r="D14" s="270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>
        <v>54</v>
      </c>
      <c r="V14" s="271"/>
      <c r="W14" s="271"/>
      <c r="X14" s="271">
        <v>48</v>
      </c>
      <c r="Y14" s="271">
        <v>48</v>
      </c>
      <c r="Z14" s="271"/>
      <c r="AA14" s="271"/>
      <c r="AB14" s="271"/>
      <c r="AC14" s="271"/>
      <c r="AD14" s="271"/>
      <c r="AE14" s="271"/>
      <c r="AF14" s="271"/>
      <c r="AG14" s="271"/>
      <c r="AH14" s="271"/>
      <c r="AI14" s="272"/>
      <c r="AJ14" s="308">
        <f>SUM(D14:AI14)</f>
        <v>150</v>
      </c>
      <c r="AK14" s="301">
        <v>0</v>
      </c>
      <c r="AL14" s="296" t="e">
        <f>+AK14/D14</f>
        <v>#DIV/0!</v>
      </c>
      <c r="AM14" s="35" t="s">
        <v>209</v>
      </c>
    </row>
    <row r="15" spans="1:39" s="1" customFormat="1" x14ac:dyDescent="0.25">
      <c r="A15" s="268">
        <f t="shared" si="0"/>
        <v>6</v>
      </c>
      <c r="B15" s="269" t="s">
        <v>488</v>
      </c>
      <c r="C15" s="177" t="s">
        <v>64</v>
      </c>
      <c r="D15" s="270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>
        <v>48</v>
      </c>
      <c r="V15" s="271"/>
      <c r="W15" s="271"/>
      <c r="X15" s="271">
        <v>60</v>
      </c>
      <c r="Y15" s="271">
        <v>36</v>
      </c>
      <c r="Z15" s="271"/>
      <c r="AA15" s="271"/>
      <c r="AB15" s="271"/>
      <c r="AC15" s="271"/>
      <c r="AD15" s="271"/>
      <c r="AE15" s="271"/>
      <c r="AF15" s="271"/>
      <c r="AG15" s="271">
        <v>6</v>
      </c>
      <c r="AH15" s="271"/>
      <c r="AI15" s="272"/>
      <c r="AJ15" s="308">
        <f>SUM(D15:AI15)</f>
        <v>150</v>
      </c>
      <c r="AK15" s="301">
        <v>0</v>
      </c>
      <c r="AL15" s="296" t="e">
        <f>+AK15/D15</f>
        <v>#DIV/0!</v>
      </c>
      <c r="AM15" s="35" t="s">
        <v>209</v>
      </c>
    </row>
    <row r="16" spans="1:39" s="1" customFormat="1" x14ac:dyDescent="0.25">
      <c r="A16" s="268">
        <f t="shared" si="0"/>
        <v>7</v>
      </c>
      <c r="B16" s="269" t="s">
        <v>426</v>
      </c>
      <c r="C16" s="177" t="s">
        <v>490</v>
      </c>
      <c r="D16" s="270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90" t="s">
        <v>390</v>
      </c>
      <c r="AA16" s="290"/>
      <c r="AB16" s="290"/>
      <c r="AC16" s="290"/>
      <c r="AD16" s="290"/>
      <c r="AE16" s="290"/>
      <c r="AF16" s="290"/>
      <c r="AG16" s="290"/>
      <c r="AH16" s="290"/>
      <c r="AI16" s="291"/>
      <c r="AJ16" s="308">
        <f>SUM(D16:AI16)</f>
        <v>0</v>
      </c>
      <c r="AK16" s="301">
        <v>0</v>
      </c>
      <c r="AL16" s="296" t="e">
        <f>+AK16/D16</f>
        <v>#DIV/0!</v>
      </c>
      <c r="AM16" s="35" t="s">
        <v>209</v>
      </c>
    </row>
    <row r="17" spans="1:39" s="1" customFormat="1" x14ac:dyDescent="0.25">
      <c r="A17" s="268">
        <f t="shared" si="0"/>
        <v>8</v>
      </c>
      <c r="B17" s="269" t="s">
        <v>426</v>
      </c>
      <c r="C17" s="177" t="s">
        <v>66</v>
      </c>
      <c r="D17" s="270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>
        <v>54</v>
      </c>
      <c r="V17" s="271"/>
      <c r="W17" s="271"/>
      <c r="X17" s="271"/>
      <c r="Y17" s="271">
        <v>96</v>
      </c>
      <c r="Z17" s="271"/>
      <c r="AA17" s="271"/>
      <c r="AB17" s="271"/>
      <c r="AC17" s="271"/>
      <c r="AD17" s="271"/>
      <c r="AE17" s="271"/>
      <c r="AF17" s="271"/>
      <c r="AG17" s="271"/>
      <c r="AH17" s="271"/>
      <c r="AI17" s="272"/>
      <c r="AJ17" s="308">
        <f>SUM(D17:AI17)</f>
        <v>150</v>
      </c>
      <c r="AK17" s="301">
        <v>0</v>
      </c>
      <c r="AL17" s="296" t="e">
        <f>+AK17/D17</f>
        <v>#DIV/0!</v>
      </c>
      <c r="AM17" s="35" t="s">
        <v>209</v>
      </c>
    </row>
    <row r="18" spans="1:39" s="1" customFormat="1" x14ac:dyDescent="0.25">
      <c r="A18" s="268">
        <f t="shared" si="0"/>
        <v>9</v>
      </c>
      <c r="B18" s="269" t="s">
        <v>426</v>
      </c>
      <c r="C18" s="177" t="s">
        <v>67</v>
      </c>
      <c r="D18" s="270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90" t="s">
        <v>388</v>
      </c>
      <c r="AD18" s="290"/>
      <c r="AE18" s="290"/>
      <c r="AF18" s="290"/>
      <c r="AG18" s="290"/>
      <c r="AH18" s="290"/>
      <c r="AI18" s="291"/>
      <c r="AJ18" s="308">
        <f>SUM(D18:AI18)</f>
        <v>0</v>
      </c>
      <c r="AK18" s="301">
        <v>0</v>
      </c>
      <c r="AL18" s="296" t="e">
        <f>+AK18/D18</f>
        <v>#DIV/0!</v>
      </c>
      <c r="AM18" s="35" t="s">
        <v>209</v>
      </c>
    </row>
    <row r="19" spans="1:39" s="1" customFormat="1" ht="15" customHeight="1" x14ac:dyDescent="0.25">
      <c r="A19" s="268">
        <f t="shared" si="0"/>
        <v>10</v>
      </c>
      <c r="B19" s="269" t="s">
        <v>426</v>
      </c>
      <c r="C19" s="177" t="s">
        <v>68</v>
      </c>
      <c r="D19" s="270">
        <v>16</v>
      </c>
      <c r="E19" s="271"/>
      <c r="F19" s="271"/>
      <c r="G19" s="271">
        <v>48</v>
      </c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>
        <v>16</v>
      </c>
      <c r="S19" s="271">
        <v>24</v>
      </c>
      <c r="T19" s="271"/>
      <c r="U19" s="271">
        <v>38</v>
      </c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>
        <v>8</v>
      </c>
      <c r="AI19" s="272"/>
      <c r="AJ19" s="308">
        <f>SUM(D19:AI19)</f>
        <v>150</v>
      </c>
      <c r="AK19" s="301">
        <v>56</v>
      </c>
      <c r="AL19" s="296">
        <f>+AK19/D19</f>
        <v>3.5</v>
      </c>
      <c r="AM19" s="35" t="s">
        <v>209</v>
      </c>
    </row>
    <row r="20" spans="1:39" s="1" customFormat="1" x14ac:dyDescent="0.25">
      <c r="A20" s="268">
        <f t="shared" si="0"/>
        <v>11</v>
      </c>
      <c r="B20" s="269" t="s">
        <v>426</v>
      </c>
      <c r="C20" s="177" t="s">
        <v>221</v>
      </c>
      <c r="D20" s="270">
        <v>20</v>
      </c>
      <c r="E20" s="271"/>
      <c r="F20" s="271"/>
      <c r="G20" s="271">
        <v>30</v>
      </c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>
        <v>4</v>
      </c>
      <c r="S20" s="271">
        <v>8</v>
      </c>
      <c r="T20" s="271"/>
      <c r="U20" s="271">
        <v>30</v>
      </c>
      <c r="V20" s="271"/>
      <c r="W20" s="271"/>
      <c r="X20" s="271"/>
      <c r="Y20" s="271">
        <v>48</v>
      </c>
      <c r="Z20" s="271"/>
      <c r="AA20" s="271"/>
      <c r="AB20" s="271"/>
      <c r="AC20" s="271"/>
      <c r="AD20" s="271"/>
      <c r="AE20" s="271"/>
      <c r="AF20" s="271"/>
      <c r="AG20" s="271"/>
      <c r="AH20" s="271">
        <v>10</v>
      </c>
      <c r="AI20" s="272"/>
      <c r="AJ20" s="308">
        <f>SUM(D20:AI20)</f>
        <v>150</v>
      </c>
      <c r="AK20" s="301">
        <v>60</v>
      </c>
      <c r="AL20" s="296">
        <f>+AK20/D20</f>
        <v>3</v>
      </c>
      <c r="AM20" s="35" t="s">
        <v>209</v>
      </c>
    </row>
    <row r="21" spans="1:39" s="1" customFormat="1" x14ac:dyDescent="0.25">
      <c r="A21" s="268">
        <f t="shared" si="0"/>
        <v>12</v>
      </c>
      <c r="B21" s="269" t="s">
        <v>491</v>
      </c>
      <c r="C21" s="177" t="s">
        <v>69</v>
      </c>
      <c r="D21" s="270">
        <v>4</v>
      </c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>
        <v>48</v>
      </c>
      <c r="V21" s="271"/>
      <c r="W21" s="271"/>
      <c r="X21" s="271">
        <v>24</v>
      </c>
      <c r="Y21" s="271">
        <v>72</v>
      </c>
      <c r="Z21" s="271"/>
      <c r="AA21" s="271"/>
      <c r="AB21" s="271"/>
      <c r="AC21" s="271"/>
      <c r="AD21" s="271"/>
      <c r="AE21" s="271"/>
      <c r="AF21" s="271"/>
      <c r="AG21" s="271"/>
      <c r="AH21" s="271">
        <v>2</v>
      </c>
      <c r="AI21" s="272"/>
      <c r="AJ21" s="308">
        <f>SUM(D21:AI21)</f>
        <v>150</v>
      </c>
      <c r="AK21" s="301">
        <v>7</v>
      </c>
      <c r="AL21" s="296">
        <f>+AK21/D21</f>
        <v>1.75</v>
      </c>
      <c r="AM21" s="35" t="s">
        <v>209</v>
      </c>
    </row>
    <row r="22" spans="1:39" s="1" customFormat="1" x14ac:dyDescent="0.25">
      <c r="A22" s="268">
        <f t="shared" si="0"/>
        <v>13</v>
      </c>
      <c r="B22" s="269" t="s">
        <v>491</v>
      </c>
      <c r="C22" s="177" t="s">
        <v>70</v>
      </c>
      <c r="D22" s="270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>
        <v>54</v>
      </c>
      <c r="V22" s="271"/>
      <c r="W22" s="271"/>
      <c r="X22" s="271">
        <v>24</v>
      </c>
      <c r="Y22" s="271">
        <v>72</v>
      </c>
      <c r="Z22" s="271"/>
      <c r="AA22" s="271"/>
      <c r="AB22" s="271"/>
      <c r="AC22" s="271"/>
      <c r="AD22" s="271"/>
      <c r="AE22" s="271"/>
      <c r="AF22" s="271"/>
      <c r="AG22" s="271"/>
      <c r="AH22" s="271"/>
      <c r="AI22" s="272"/>
      <c r="AJ22" s="308">
        <f>SUM(D22:AI22)</f>
        <v>150</v>
      </c>
      <c r="AK22" s="301">
        <v>0</v>
      </c>
      <c r="AL22" s="296" t="e">
        <f>+AK22/D22</f>
        <v>#DIV/0!</v>
      </c>
      <c r="AM22" s="35" t="s">
        <v>209</v>
      </c>
    </row>
    <row r="23" spans="1:39" s="1" customFormat="1" x14ac:dyDescent="0.25">
      <c r="A23" s="268">
        <f t="shared" si="0"/>
        <v>14</v>
      </c>
      <c r="B23" s="269" t="s">
        <v>491</v>
      </c>
      <c r="C23" s="177" t="s">
        <v>71</v>
      </c>
      <c r="D23" s="270">
        <v>12</v>
      </c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>
        <v>36</v>
      </c>
      <c r="V23" s="271"/>
      <c r="W23" s="271"/>
      <c r="X23" s="271">
        <v>24</v>
      </c>
      <c r="Y23" s="271">
        <v>72</v>
      </c>
      <c r="Z23" s="271"/>
      <c r="AA23" s="271"/>
      <c r="AB23" s="271"/>
      <c r="AC23" s="271"/>
      <c r="AD23" s="271"/>
      <c r="AE23" s="271"/>
      <c r="AF23" s="271"/>
      <c r="AG23" s="271"/>
      <c r="AH23" s="271">
        <v>6</v>
      </c>
      <c r="AI23" s="272"/>
      <c r="AJ23" s="308">
        <f>SUM(D23:AI23)</f>
        <v>150</v>
      </c>
      <c r="AK23" s="301">
        <v>28</v>
      </c>
      <c r="AL23" s="296">
        <f>+AK23/D23</f>
        <v>2.3333333333333335</v>
      </c>
      <c r="AM23" s="35" t="s">
        <v>209</v>
      </c>
    </row>
    <row r="24" spans="1:39" s="1" customFormat="1" x14ac:dyDescent="0.25">
      <c r="A24" s="268">
        <f t="shared" si="0"/>
        <v>15</v>
      </c>
      <c r="B24" s="269" t="s">
        <v>491</v>
      </c>
      <c r="C24" s="177" t="s">
        <v>72</v>
      </c>
      <c r="D24" s="270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90" t="s">
        <v>273</v>
      </c>
      <c r="AC24" s="290"/>
      <c r="AD24" s="290"/>
      <c r="AE24" s="290"/>
      <c r="AF24" s="290"/>
      <c r="AG24" s="290"/>
      <c r="AH24" s="290"/>
      <c r="AI24" s="291"/>
      <c r="AJ24" s="308">
        <f>SUM(D24:AI24)</f>
        <v>0</v>
      </c>
      <c r="AK24" s="301">
        <v>0</v>
      </c>
      <c r="AL24" s="296" t="e">
        <f>+AK24/D24</f>
        <v>#DIV/0!</v>
      </c>
      <c r="AM24" s="35" t="s">
        <v>209</v>
      </c>
    </row>
    <row r="25" spans="1:39" s="1" customFormat="1" x14ac:dyDescent="0.25">
      <c r="A25" s="268">
        <f t="shared" si="0"/>
        <v>16</v>
      </c>
      <c r="B25" s="269" t="s">
        <v>429</v>
      </c>
      <c r="C25" s="177" t="s">
        <v>492</v>
      </c>
      <c r="D25" s="270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90" t="s">
        <v>300</v>
      </c>
      <c r="AC25" s="290"/>
      <c r="AD25" s="290"/>
      <c r="AE25" s="290"/>
      <c r="AF25" s="290"/>
      <c r="AG25" s="290"/>
      <c r="AH25" s="290"/>
      <c r="AI25" s="291"/>
      <c r="AJ25" s="308">
        <f>SUM(D25:AI25)</f>
        <v>0</v>
      </c>
      <c r="AK25" s="301">
        <v>0</v>
      </c>
      <c r="AL25" s="296" t="e">
        <f>+AK25/D25</f>
        <v>#DIV/0!</v>
      </c>
      <c r="AM25" s="35" t="s">
        <v>209</v>
      </c>
    </row>
    <row r="26" spans="1:39" s="1" customFormat="1" x14ac:dyDescent="0.25">
      <c r="A26" s="268">
        <f t="shared" si="0"/>
        <v>17</v>
      </c>
      <c r="B26" s="269" t="s">
        <v>488</v>
      </c>
      <c r="C26" s="177" t="s">
        <v>493</v>
      </c>
      <c r="D26" s="270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90" t="s">
        <v>296</v>
      </c>
      <c r="AA26" s="290"/>
      <c r="AB26" s="290"/>
      <c r="AC26" s="290"/>
      <c r="AD26" s="290"/>
      <c r="AE26" s="290"/>
      <c r="AF26" s="290"/>
      <c r="AG26" s="290"/>
      <c r="AH26" s="290"/>
      <c r="AI26" s="291"/>
      <c r="AJ26" s="308">
        <f>SUM(D26:AI26)</f>
        <v>0</v>
      </c>
      <c r="AK26" s="301">
        <v>0</v>
      </c>
      <c r="AL26" s="296" t="e">
        <f>+AK26/D26</f>
        <v>#DIV/0!</v>
      </c>
      <c r="AM26" s="35" t="s">
        <v>209</v>
      </c>
    </row>
    <row r="27" spans="1:39" s="1" customFormat="1" x14ac:dyDescent="0.25">
      <c r="A27" s="268">
        <f t="shared" si="0"/>
        <v>18</v>
      </c>
      <c r="B27" s="269" t="s">
        <v>426</v>
      </c>
      <c r="C27" s="177" t="s">
        <v>75</v>
      </c>
      <c r="D27" s="270"/>
      <c r="E27" s="271"/>
      <c r="F27" s="271"/>
      <c r="G27" s="271">
        <v>18</v>
      </c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>
        <v>12</v>
      </c>
      <c r="S27" s="271">
        <v>20</v>
      </c>
      <c r="T27" s="271"/>
      <c r="U27" s="271">
        <v>4</v>
      </c>
      <c r="V27" s="271"/>
      <c r="W27" s="271"/>
      <c r="X27" s="271"/>
      <c r="Y27" s="271">
        <v>96</v>
      </c>
      <c r="Z27" s="271"/>
      <c r="AA27" s="271"/>
      <c r="AB27" s="271"/>
      <c r="AC27" s="271"/>
      <c r="AD27" s="271"/>
      <c r="AE27" s="271"/>
      <c r="AF27" s="271"/>
      <c r="AG27" s="271"/>
      <c r="AH27" s="271"/>
      <c r="AI27" s="272"/>
      <c r="AJ27" s="308">
        <f>SUM(D27:AI27)</f>
        <v>150</v>
      </c>
      <c r="AK27" s="301">
        <v>0</v>
      </c>
      <c r="AL27" s="296" t="e">
        <f>+AK27/D27</f>
        <v>#DIV/0!</v>
      </c>
      <c r="AM27" s="35" t="s">
        <v>209</v>
      </c>
    </row>
    <row r="28" spans="1:39" s="1" customFormat="1" x14ac:dyDescent="0.25">
      <c r="A28" s="268">
        <f t="shared" si="0"/>
        <v>19</v>
      </c>
      <c r="B28" s="269" t="s">
        <v>426</v>
      </c>
      <c r="C28" s="177" t="s">
        <v>76</v>
      </c>
      <c r="D28" s="270">
        <v>8</v>
      </c>
      <c r="E28" s="271"/>
      <c r="F28" s="271"/>
      <c r="G28" s="271">
        <v>18</v>
      </c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>
        <v>6</v>
      </c>
      <c r="S28" s="271"/>
      <c r="T28" s="271"/>
      <c r="U28" s="271">
        <v>42</v>
      </c>
      <c r="V28" s="271"/>
      <c r="W28" s="271"/>
      <c r="X28" s="271"/>
      <c r="Y28" s="271">
        <v>72</v>
      </c>
      <c r="Z28" s="271"/>
      <c r="AA28" s="271"/>
      <c r="AB28" s="271"/>
      <c r="AC28" s="271"/>
      <c r="AD28" s="271"/>
      <c r="AE28" s="271"/>
      <c r="AF28" s="271"/>
      <c r="AG28" s="271"/>
      <c r="AH28" s="271">
        <v>4</v>
      </c>
      <c r="AI28" s="272"/>
      <c r="AJ28" s="308">
        <f>SUM(D28:AI28)</f>
        <v>150</v>
      </c>
      <c r="AK28" s="301">
        <v>23</v>
      </c>
      <c r="AL28" s="296">
        <f>+AK28/D28</f>
        <v>2.875</v>
      </c>
      <c r="AM28" s="35" t="s">
        <v>209</v>
      </c>
    </row>
    <row r="29" spans="1:39" s="1" customFormat="1" x14ac:dyDescent="0.25">
      <c r="A29" s="268">
        <f t="shared" si="0"/>
        <v>20</v>
      </c>
      <c r="B29" s="269" t="s">
        <v>426</v>
      </c>
      <c r="C29" s="177" t="s">
        <v>77</v>
      </c>
      <c r="D29" s="270">
        <v>28</v>
      </c>
      <c r="E29" s="271"/>
      <c r="F29" s="271"/>
      <c r="G29" s="271">
        <v>36</v>
      </c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>
        <v>6</v>
      </c>
      <c r="S29" s="271">
        <v>8</v>
      </c>
      <c r="T29" s="271"/>
      <c r="U29" s="271">
        <v>58</v>
      </c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>
        <v>14</v>
      </c>
      <c r="AI29" s="272"/>
      <c r="AJ29" s="308">
        <f>SUM(D29:AI29)</f>
        <v>150</v>
      </c>
      <c r="AK29" s="301">
        <v>76</v>
      </c>
      <c r="AL29" s="296">
        <f>+AK29/D29</f>
        <v>2.7142857142857144</v>
      </c>
      <c r="AM29" s="35" t="s">
        <v>209</v>
      </c>
    </row>
    <row r="30" spans="1:39" s="1" customFormat="1" x14ac:dyDescent="0.25">
      <c r="A30" s="268">
        <f t="shared" si="0"/>
        <v>21</v>
      </c>
      <c r="B30" s="269" t="s">
        <v>488</v>
      </c>
      <c r="C30" s="177" t="s">
        <v>78</v>
      </c>
      <c r="D30" s="270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>
        <v>54</v>
      </c>
      <c r="V30" s="271"/>
      <c r="W30" s="271"/>
      <c r="X30" s="271">
        <v>36</v>
      </c>
      <c r="Y30" s="271">
        <v>60</v>
      </c>
      <c r="Z30" s="271"/>
      <c r="AA30" s="271"/>
      <c r="AB30" s="271"/>
      <c r="AC30" s="271"/>
      <c r="AD30" s="271"/>
      <c r="AE30" s="271"/>
      <c r="AF30" s="271"/>
      <c r="AG30" s="271"/>
      <c r="AH30" s="271"/>
      <c r="AI30" s="272"/>
      <c r="AJ30" s="308">
        <f>SUM(D30:AI30)</f>
        <v>150</v>
      </c>
      <c r="AK30" s="301">
        <v>0</v>
      </c>
      <c r="AL30" s="296" t="e">
        <f>+AK30/D30</f>
        <v>#DIV/0!</v>
      </c>
      <c r="AM30" s="35" t="s">
        <v>209</v>
      </c>
    </row>
    <row r="31" spans="1:39" s="1" customFormat="1" x14ac:dyDescent="0.25">
      <c r="A31" s="268">
        <f t="shared" si="0"/>
        <v>22</v>
      </c>
      <c r="B31" s="269" t="s">
        <v>488</v>
      </c>
      <c r="C31" s="177" t="s">
        <v>79</v>
      </c>
      <c r="D31" s="270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>
        <v>48</v>
      </c>
      <c r="Y31" s="271"/>
      <c r="Z31" s="271"/>
      <c r="AA31" s="271"/>
      <c r="AB31" s="271"/>
      <c r="AC31" s="271"/>
      <c r="AD31" s="271"/>
      <c r="AE31" s="271"/>
      <c r="AF31" s="271">
        <v>102</v>
      </c>
      <c r="AG31" s="271"/>
      <c r="AH31" s="271"/>
      <c r="AI31" s="272"/>
      <c r="AJ31" s="308">
        <f>SUM(D31:AI31)</f>
        <v>150</v>
      </c>
      <c r="AK31" s="301">
        <v>23</v>
      </c>
      <c r="AL31" s="296" t="e">
        <f>+AK31/D31</f>
        <v>#DIV/0!</v>
      </c>
      <c r="AM31" s="35" t="s">
        <v>209</v>
      </c>
    </row>
    <row r="32" spans="1:39" s="1" customFormat="1" x14ac:dyDescent="0.25">
      <c r="A32" s="268">
        <f t="shared" si="0"/>
        <v>23</v>
      </c>
      <c r="B32" s="269" t="s">
        <v>429</v>
      </c>
      <c r="C32" s="177" t="s">
        <v>80</v>
      </c>
      <c r="D32" s="270">
        <v>12</v>
      </c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>
        <v>18</v>
      </c>
      <c r="T32" s="271"/>
      <c r="U32" s="271">
        <v>18</v>
      </c>
      <c r="V32" s="271"/>
      <c r="W32" s="271"/>
      <c r="X32" s="271"/>
      <c r="Y32" s="271">
        <v>96</v>
      </c>
      <c r="Z32" s="271"/>
      <c r="AA32" s="271"/>
      <c r="AB32" s="271"/>
      <c r="AC32" s="271"/>
      <c r="AD32" s="271"/>
      <c r="AE32" s="271"/>
      <c r="AF32" s="271">
        <v>18</v>
      </c>
      <c r="AG32" s="271"/>
      <c r="AH32" s="271">
        <v>6</v>
      </c>
      <c r="AI32" s="272"/>
      <c r="AJ32" s="308">
        <f>SUM(D32:AI32)</f>
        <v>168</v>
      </c>
      <c r="AK32" s="301">
        <v>47</v>
      </c>
      <c r="AL32" s="296">
        <f>+AK32/D32</f>
        <v>3.9166666666666665</v>
      </c>
      <c r="AM32" s="35" t="s">
        <v>209</v>
      </c>
    </row>
    <row r="33" spans="1:39" s="1" customFormat="1" x14ac:dyDescent="0.25">
      <c r="A33" s="268">
        <f t="shared" si="0"/>
        <v>24</v>
      </c>
      <c r="B33" s="269" t="s">
        <v>429</v>
      </c>
      <c r="C33" s="177" t="s">
        <v>81</v>
      </c>
      <c r="D33" s="270">
        <v>4</v>
      </c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>
        <v>60</v>
      </c>
      <c r="T33" s="271"/>
      <c r="U33" s="271">
        <v>36</v>
      </c>
      <c r="V33" s="271"/>
      <c r="W33" s="271"/>
      <c r="X33" s="271">
        <v>12</v>
      </c>
      <c r="Y33" s="271">
        <v>96</v>
      </c>
      <c r="Z33" s="271"/>
      <c r="AA33" s="271"/>
      <c r="AB33" s="271"/>
      <c r="AC33" s="271"/>
      <c r="AD33" s="271"/>
      <c r="AE33" s="271"/>
      <c r="AF33" s="271"/>
      <c r="AG33" s="271"/>
      <c r="AH33" s="271">
        <v>2</v>
      </c>
      <c r="AI33" s="272"/>
      <c r="AJ33" s="308">
        <f>SUM(D33:AI33)</f>
        <v>210</v>
      </c>
      <c r="AK33" s="301">
        <v>21</v>
      </c>
      <c r="AL33" s="296">
        <f>+AK33/D33</f>
        <v>5.25</v>
      </c>
      <c r="AM33" s="35" t="s">
        <v>209</v>
      </c>
    </row>
    <row r="34" spans="1:39" s="1" customFormat="1" x14ac:dyDescent="0.25">
      <c r="A34" s="268">
        <f t="shared" si="0"/>
        <v>25</v>
      </c>
      <c r="B34" s="269" t="s">
        <v>494</v>
      </c>
      <c r="C34" s="177" t="s">
        <v>82</v>
      </c>
      <c r="D34" s="270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>
        <v>30</v>
      </c>
      <c r="T34" s="271"/>
      <c r="U34" s="271"/>
      <c r="V34" s="271"/>
      <c r="W34" s="271"/>
      <c r="X34" s="271"/>
      <c r="Y34" s="271">
        <v>120</v>
      </c>
      <c r="Z34" s="271"/>
      <c r="AA34" s="271"/>
      <c r="AB34" s="271"/>
      <c r="AC34" s="271"/>
      <c r="AD34" s="271"/>
      <c r="AE34" s="271"/>
      <c r="AF34" s="271"/>
      <c r="AG34" s="271"/>
      <c r="AH34" s="271"/>
      <c r="AI34" s="272"/>
      <c r="AJ34" s="308">
        <f>SUM(D34:AI34)</f>
        <v>150</v>
      </c>
      <c r="AK34" s="301">
        <v>0</v>
      </c>
      <c r="AL34" s="296" t="e">
        <f>+AK34/D34</f>
        <v>#DIV/0!</v>
      </c>
      <c r="AM34" s="35" t="s">
        <v>209</v>
      </c>
    </row>
    <row r="35" spans="1:39" s="1" customFormat="1" ht="14.25" customHeight="1" x14ac:dyDescent="0.25">
      <c r="A35" s="268">
        <f t="shared" si="0"/>
        <v>26</v>
      </c>
      <c r="B35" s="269" t="s">
        <v>494</v>
      </c>
      <c r="C35" s="177" t="s">
        <v>83</v>
      </c>
      <c r="D35" s="270">
        <v>72</v>
      </c>
      <c r="E35" s="271"/>
      <c r="F35" s="271"/>
      <c r="G35" s="271"/>
      <c r="H35" s="271"/>
      <c r="I35" s="271"/>
      <c r="J35" s="271">
        <v>72</v>
      </c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>
        <v>120</v>
      </c>
      <c r="Z35" s="271"/>
      <c r="AA35" s="271"/>
      <c r="AB35" s="271"/>
      <c r="AC35" s="271"/>
      <c r="AD35" s="271"/>
      <c r="AE35" s="271"/>
      <c r="AF35" s="271"/>
      <c r="AG35" s="271"/>
      <c r="AH35" s="271">
        <v>36</v>
      </c>
      <c r="AI35" s="272"/>
      <c r="AJ35" s="308">
        <f>SUM(D35:AI35)</f>
        <v>300</v>
      </c>
      <c r="AK35" s="301">
        <v>401</v>
      </c>
      <c r="AL35" s="296">
        <f>+AK35/D35</f>
        <v>5.5694444444444446</v>
      </c>
      <c r="AM35" s="35" t="s">
        <v>209</v>
      </c>
    </row>
    <row r="36" spans="1:39" s="1" customFormat="1" ht="15" customHeight="1" x14ac:dyDescent="0.25">
      <c r="A36" s="268">
        <f t="shared" si="0"/>
        <v>27</v>
      </c>
      <c r="B36" s="269" t="s">
        <v>494</v>
      </c>
      <c r="C36" s="177" t="s">
        <v>495</v>
      </c>
      <c r="D36" s="270">
        <v>20</v>
      </c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>
        <v>12</v>
      </c>
      <c r="T36" s="271"/>
      <c r="U36" s="271"/>
      <c r="V36" s="271"/>
      <c r="W36" s="271"/>
      <c r="X36" s="271"/>
      <c r="Y36" s="271">
        <v>108</v>
      </c>
      <c r="Z36" s="271"/>
      <c r="AA36" s="271"/>
      <c r="AB36" s="271"/>
      <c r="AC36" s="271"/>
      <c r="AD36" s="271"/>
      <c r="AE36" s="271"/>
      <c r="AF36" s="271"/>
      <c r="AG36" s="271"/>
      <c r="AH36" s="271">
        <v>10</v>
      </c>
      <c r="AI36" s="272"/>
      <c r="AJ36" s="308">
        <f>SUM(D36:AI36)</f>
        <v>150</v>
      </c>
      <c r="AK36" s="301">
        <v>67</v>
      </c>
      <c r="AL36" s="296">
        <f>+AK36/D36</f>
        <v>3.35</v>
      </c>
      <c r="AM36" s="35" t="s">
        <v>209</v>
      </c>
    </row>
    <row r="37" spans="1:39" s="1" customFormat="1" x14ac:dyDescent="0.25">
      <c r="A37" s="268">
        <f t="shared" si="0"/>
        <v>28</v>
      </c>
      <c r="B37" s="269" t="s">
        <v>496</v>
      </c>
      <c r="C37" s="177" t="s">
        <v>182</v>
      </c>
      <c r="D37" s="270">
        <v>24</v>
      </c>
      <c r="E37" s="271"/>
      <c r="F37" s="271"/>
      <c r="G37" s="271"/>
      <c r="H37" s="271"/>
      <c r="I37" s="271"/>
      <c r="J37" s="271"/>
      <c r="K37" s="271"/>
      <c r="L37" s="271">
        <v>42</v>
      </c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>
        <v>72</v>
      </c>
      <c r="Y37" s="271"/>
      <c r="Z37" s="271"/>
      <c r="AA37" s="271"/>
      <c r="AB37" s="271"/>
      <c r="AC37" s="271"/>
      <c r="AD37" s="271"/>
      <c r="AE37" s="271"/>
      <c r="AF37" s="271"/>
      <c r="AG37" s="271"/>
      <c r="AH37" s="271">
        <v>12</v>
      </c>
      <c r="AI37" s="272"/>
      <c r="AJ37" s="308">
        <f>SUM(D37:AI37)</f>
        <v>150</v>
      </c>
      <c r="AK37" s="301">
        <v>86</v>
      </c>
      <c r="AL37" s="296">
        <f>+AK37/D37</f>
        <v>3.5833333333333335</v>
      </c>
      <c r="AM37" s="35" t="s">
        <v>209</v>
      </c>
    </row>
    <row r="38" spans="1:39" s="1" customFormat="1" x14ac:dyDescent="0.25">
      <c r="A38" s="268">
        <f t="shared" si="0"/>
        <v>29</v>
      </c>
      <c r="B38" s="269" t="s">
        <v>494</v>
      </c>
      <c r="C38" s="177" t="s">
        <v>497</v>
      </c>
      <c r="D38" s="270">
        <v>4</v>
      </c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>
        <v>24</v>
      </c>
      <c r="T38" s="271"/>
      <c r="U38" s="271"/>
      <c r="V38" s="271"/>
      <c r="W38" s="271"/>
      <c r="X38" s="271">
        <v>60</v>
      </c>
      <c r="Y38" s="271">
        <v>60</v>
      </c>
      <c r="Z38" s="271"/>
      <c r="AA38" s="271"/>
      <c r="AB38" s="271"/>
      <c r="AC38" s="271"/>
      <c r="AD38" s="271"/>
      <c r="AE38" s="271"/>
      <c r="AF38" s="271"/>
      <c r="AG38" s="271"/>
      <c r="AH38" s="271">
        <v>2</v>
      </c>
      <c r="AI38" s="272"/>
      <c r="AJ38" s="308">
        <f>SUM(D38:AI38)</f>
        <v>150</v>
      </c>
      <c r="AK38" s="301">
        <v>17</v>
      </c>
      <c r="AL38" s="296">
        <f>+AK38/D38</f>
        <v>4.25</v>
      </c>
      <c r="AM38" s="35" t="s">
        <v>209</v>
      </c>
    </row>
    <row r="39" spans="1:39" s="1" customFormat="1" x14ac:dyDescent="0.25">
      <c r="A39" s="268">
        <f t="shared" si="0"/>
        <v>30</v>
      </c>
      <c r="B39" s="269" t="s">
        <v>498</v>
      </c>
      <c r="C39" s="177" t="s">
        <v>582</v>
      </c>
      <c r="D39" s="270">
        <v>52</v>
      </c>
      <c r="E39" s="271"/>
      <c r="F39" s="271"/>
      <c r="G39" s="271"/>
      <c r="H39" s="271"/>
      <c r="I39" s="271"/>
      <c r="J39" s="271"/>
      <c r="K39" s="271"/>
      <c r="L39" s="271">
        <v>144</v>
      </c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>
        <v>60</v>
      </c>
      <c r="Z39" s="271"/>
      <c r="AA39" s="271"/>
      <c r="AB39" s="271"/>
      <c r="AC39" s="271"/>
      <c r="AD39" s="271"/>
      <c r="AE39" s="271"/>
      <c r="AF39" s="271">
        <v>18</v>
      </c>
      <c r="AG39" s="271"/>
      <c r="AH39" s="271">
        <v>26</v>
      </c>
      <c r="AI39" s="272"/>
      <c r="AJ39" s="308">
        <f>SUM(D39:AI39)</f>
        <v>300</v>
      </c>
      <c r="AK39" s="301">
        <v>265</v>
      </c>
      <c r="AL39" s="296">
        <f>+AK39/D39</f>
        <v>5.0961538461538458</v>
      </c>
      <c r="AM39" s="35" t="s">
        <v>209</v>
      </c>
    </row>
    <row r="40" spans="1:39" s="1" customFormat="1" x14ac:dyDescent="0.25">
      <c r="A40" s="268">
        <f t="shared" si="0"/>
        <v>31</v>
      </c>
      <c r="B40" s="269" t="s">
        <v>499</v>
      </c>
      <c r="C40" s="177" t="s">
        <v>86</v>
      </c>
      <c r="D40" s="270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90" t="s">
        <v>231</v>
      </c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1"/>
      <c r="AJ40" s="308">
        <f>SUM(D40:AI40)</f>
        <v>0</v>
      </c>
      <c r="AK40" s="301">
        <v>0</v>
      </c>
      <c r="AL40" s="296" t="e">
        <f>+AK40/D40</f>
        <v>#DIV/0!</v>
      </c>
      <c r="AM40" s="35" t="s">
        <v>209</v>
      </c>
    </row>
    <row r="41" spans="1:39" s="1" customFormat="1" x14ac:dyDescent="0.25">
      <c r="A41" s="268">
        <f t="shared" si="0"/>
        <v>32</v>
      </c>
      <c r="B41" s="269" t="s">
        <v>500</v>
      </c>
      <c r="C41" s="177" t="s">
        <v>87</v>
      </c>
      <c r="D41" s="270">
        <v>48</v>
      </c>
      <c r="E41" s="271"/>
      <c r="F41" s="271"/>
      <c r="G41" s="271"/>
      <c r="H41" s="271"/>
      <c r="I41" s="271"/>
      <c r="J41" s="271"/>
      <c r="K41" s="271"/>
      <c r="L41" s="271">
        <v>18</v>
      </c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>
        <v>60</v>
      </c>
      <c r="Z41" s="271"/>
      <c r="AA41" s="271"/>
      <c r="AB41" s="271"/>
      <c r="AC41" s="271"/>
      <c r="AD41" s="271"/>
      <c r="AE41" s="271"/>
      <c r="AF41" s="271"/>
      <c r="AG41" s="271"/>
      <c r="AH41" s="271">
        <v>24</v>
      </c>
      <c r="AI41" s="272"/>
      <c r="AJ41" s="308">
        <f>SUM(D41:AI41)</f>
        <v>150</v>
      </c>
      <c r="AK41" s="301">
        <v>88</v>
      </c>
      <c r="AL41" s="296">
        <f>+AK41/D41</f>
        <v>1.8333333333333333</v>
      </c>
      <c r="AM41" s="35" t="s">
        <v>209</v>
      </c>
    </row>
    <row r="42" spans="1:39" s="1" customFormat="1" x14ac:dyDescent="0.25">
      <c r="A42" s="268">
        <f t="shared" si="0"/>
        <v>33</v>
      </c>
      <c r="B42" s="269" t="s">
        <v>501</v>
      </c>
      <c r="C42" s="177" t="s">
        <v>258</v>
      </c>
      <c r="D42" s="270">
        <v>64</v>
      </c>
      <c r="E42" s="271"/>
      <c r="F42" s="271"/>
      <c r="G42" s="271"/>
      <c r="H42" s="271"/>
      <c r="I42" s="271"/>
      <c r="J42" s="271"/>
      <c r="K42" s="271"/>
      <c r="L42" s="271">
        <v>54</v>
      </c>
      <c r="M42" s="271"/>
      <c r="N42" s="271"/>
      <c r="O42" s="271">
        <v>8</v>
      </c>
      <c r="P42" s="271"/>
      <c r="Q42" s="271"/>
      <c r="R42" s="271"/>
      <c r="S42" s="271"/>
      <c r="T42" s="271"/>
      <c r="U42" s="271"/>
      <c r="V42" s="271"/>
      <c r="W42" s="271"/>
      <c r="X42" s="271"/>
      <c r="Y42" s="271">
        <v>60</v>
      </c>
      <c r="Z42" s="271"/>
      <c r="AA42" s="271"/>
      <c r="AB42" s="271"/>
      <c r="AC42" s="271"/>
      <c r="AD42" s="271"/>
      <c r="AE42" s="271"/>
      <c r="AF42" s="271">
        <v>12</v>
      </c>
      <c r="AG42" s="271"/>
      <c r="AH42" s="271">
        <v>36</v>
      </c>
      <c r="AI42" s="272"/>
      <c r="AJ42" s="308">
        <f>SUM(D42:AI42)</f>
        <v>234</v>
      </c>
      <c r="AK42" s="301">
        <v>217</v>
      </c>
      <c r="AL42" s="296">
        <f>+AK42/D42</f>
        <v>3.390625</v>
      </c>
      <c r="AM42" s="35" t="s">
        <v>209</v>
      </c>
    </row>
    <row r="43" spans="1:39" s="1" customFormat="1" x14ac:dyDescent="0.25">
      <c r="A43" s="268">
        <f t="shared" si="0"/>
        <v>34</v>
      </c>
      <c r="B43" s="269" t="s">
        <v>437</v>
      </c>
      <c r="C43" s="177" t="s">
        <v>88</v>
      </c>
      <c r="D43" s="270">
        <v>40</v>
      </c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>
        <v>90</v>
      </c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>
        <v>20</v>
      </c>
      <c r="AI43" s="272"/>
      <c r="AJ43" s="308">
        <f>SUM(D43:AI43)</f>
        <v>150</v>
      </c>
      <c r="AK43" s="301">
        <v>89</v>
      </c>
      <c r="AL43" s="296">
        <f>+AK43/D43</f>
        <v>2.2250000000000001</v>
      </c>
      <c r="AM43" s="35" t="s">
        <v>209</v>
      </c>
    </row>
    <row r="44" spans="1:39" s="1" customFormat="1" x14ac:dyDescent="0.25">
      <c r="A44" s="268">
        <f t="shared" si="0"/>
        <v>35</v>
      </c>
      <c r="B44" s="269" t="s">
        <v>487</v>
      </c>
      <c r="C44" s="177" t="s">
        <v>89</v>
      </c>
      <c r="D44" s="270">
        <v>32</v>
      </c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>
        <v>60</v>
      </c>
      <c r="T44" s="271"/>
      <c r="U44" s="271"/>
      <c r="V44" s="271"/>
      <c r="W44" s="271"/>
      <c r="X44" s="271">
        <v>24</v>
      </c>
      <c r="Y44" s="271">
        <v>12</v>
      </c>
      <c r="Z44" s="271"/>
      <c r="AA44" s="271"/>
      <c r="AB44" s="290" t="s">
        <v>583</v>
      </c>
      <c r="AC44" s="290"/>
      <c r="AD44" s="290"/>
      <c r="AE44" s="290"/>
      <c r="AF44" s="271"/>
      <c r="AG44" s="271"/>
      <c r="AH44" s="271">
        <v>16</v>
      </c>
      <c r="AI44" s="272"/>
      <c r="AJ44" s="308">
        <f>SUM(D44:AI44)</f>
        <v>144</v>
      </c>
      <c r="AK44" s="301">
        <v>86</v>
      </c>
      <c r="AL44" s="296">
        <f>+AK44/D44</f>
        <v>2.6875</v>
      </c>
      <c r="AM44" s="35" t="s">
        <v>209</v>
      </c>
    </row>
    <row r="45" spans="1:39" s="1" customFormat="1" x14ac:dyDescent="0.25">
      <c r="A45" s="268">
        <f t="shared" si="0"/>
        <v>36</v>
      </c>
      <c r="B45" s="269" t="s">
        <v>487</v>
      </c>
      <c r="C45" s="177" t="s">
        <v>183</v>
      </c>
      <c r="D45" s="270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>
        <v>42</v>
      </c>
      <c r="V45" s="271"/>
      <c r="W45" s="271"/>
      <c r="X45" s="271">
        <v>24</v>
      </c>
      <c r="Y45" s="271">
        <v>84</v>
      </c>
      <c r="Z45" s="271"/>
      <c r="AA45" s="271"/>
      <c r="AB45" s="271"/>
      <c r="AC45" s="271"/>
      <c r="AD45" s="271"/>
      <c r="AE45" s="271"/>
      <c r="AF45" s="271"/>
      <c r="AG45" s="271"/>
      <c r="AH45" s="271"/>
      <c r="AI45" s="272"/>
      <c r="AJ45" s="308">
        <f>SUM(D45:AI45)</f>
        <v>150</v>
      </c>
      <c r="AK45" s="301"/>
      <c r="AL45" s="296" t="e">
        <f>+AK45/D45</f>
        <v>#DIV/0!</v>
      </c>
      <c r="AM45" s="35" t="s">
        <v>209</v>
      </c>
    </row>
    <row r="46" spans="1:39" s="1" customFormat="1" x14ac:dyDescent="0.25">
      <c r="A46" s="268">
        <f t="shared" si="0"/>
        <v>37</v>
      </c>
      <c r="B46" s="269" t="s">
        <v>502</v>
      </c>
      <c r="C46" s="177" t="s">
        <v>503</v>
      </c>
      <c r="D46" s="270">
        <v>16</v>
      </c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>
        <v>16</v>
      </c>
      <c r="S46" s="271"/>
      <c r="T46" s="271"/>
      <c r="U46" s="271">
        <v>20</v>
      </c>
      <c r="V46" s="271"/>
      <c r="W46" s="271"/>
      <c r="X46" s="271"/>
      <c r="Y46" s="271">
        <v>96</v>
      </c>
      <c r="Z46" s="271"/>
      <c r="AA46" s="271"/>
      <c r="AB46" s="271"/>
      <c r="AC46" s="271"/>
      <c r="AD46" s="271"/>
      <c r="AE46" s="271"/>
      <c r="AF46" s="271"/>
      <c r="AG46" s="271"/>
      <c r="AH46" s="271">
        <v>2</v>
      </c>
      <c r="AI46" s="272"/>
      <c r="AJ46" s="308">
        <f>SUM(D46:AI46)</f>
        <v>150</v>
      </c>
      <c r="AK46" s="301">
        <v>90</v>
      </c>
      <c r="AL46" s="296">
        <f>+AK46/D46</f>
        <v>5.625</v>
      </c>
      <c r="AM46" s="35" t="s">
        <v>209</v>
      </c>
    </row>
    <row r="47" spans="1:39" s="1" customFormat="1" x14ac:dyDescent="0.25">
      <c r="A47" s="268">
        <f t="shared" si="0"/>
        <v>38</v>
      </c>
      <c r="B47" s="269" t="s">
        <v>502</v>
      </c>
      <c r="C47" s="177" t="s">
        <v>90</v>
      </c>
      <c r="D47" s="270">
        <v>8</v>
      </c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>
        <v>8</v>
      </c>
      <c r="S47" s="271"/>
      <c r="T47" s="271"/>
      <c r="U47" s="271">
        <v>8</v>
      </c>
      <c r="V47" s="271"/>
      <c r="W47" s="271"/>
      <c r="X47" s="271"/>
      <c r="Y47" s="271">
        <v>96</v>
      </c>
      <c r="Z47" s="271"/>
      <c r="AA47" s="271"/>
      <c r="AB47" s="290" t="s">
        <v>584</v>
      </c>
      <c r="AC47" s="290"/>
      <c r="AD47" s="290"/>
      <c r="AE47" s="290"/>
      <c r="AF47" s="271"/>
      <c r="AG47" s="271"/>
      <c r="AH47" s="271"/>
      <c r="AI47" s="272"/>
      <c r="AJ47" s="308">
        <f>SUM(D47:AI47)</f>
        <v>120</v>
      </c>
      <c r="AK47" s="301">
        <v>36</v>
      </c>
      <c r="AL47" s="296">
        <f>+AK47/D47</f>
        <v>4.5</v>
      </c>
      <c r="AM47" s="35" t="s">
        <v>209</v>
      </c>
    </row>
    <row r="48" spans="1:39" s="1" customFormat="1" x14ac:dyDescent="0.25">
      <c r="A48" s="268">
        <f t="shared" si="0"/>
        <v>39</v>
      </c>
      <c r="B48" s="269" t="s">
        <v>504</v>
      </c>
      <c r="C48" s="177" t="s">
        <v>91</v>
      </c>
      <c r="D48" s="270">
        <v>32</v>
      </c>
      <c r="E48" s="271"/>
      <c r="F48" s="271"/>
      <c r="G48" s="271"/>
      <c r="H48" s="271"/>
      <c r="I48" s="271"/>
      <c r="J48" s="271"/>
      <c r="K48" s="271"/>
      <c r="L48" s="271"/>
      <c r="M48" s="271">
        <v>12</v>
      </c>
      <c r="N48" s="271">
        <v>16</v>
      </c>
      <c r="O48" s="271"/>
      <c r="P48" s="271"/>
      <c r="Q48" s="271"/>
      <c r="R48" s="271"/>
      <c r="S48" s="271"/>
      <c r="T48" s="271">
        <v>42</v>
      </c>
      <c r="U48" s="271"/>
      <c r="V48" s="271"/>
      <c r="W48" s="271"/>
      <c r="X48" s="271"/>
      <c r="Y48" s="271"/>
      <c r="Z48" s="271"/>
      <c r="AA48" s="271"/>
      <c r="AB48" s="271"/>
      <c r="AC48" s="271"/>
      <c r="AD48" s="271">
        <v>12</v>
      </c>
      <c r="AE48" s="271"/>
      <c r="AF48" s="271"/>
      <c r="AG48" s="271"/>
      <c r="AH48" s="271">
        <v>30</v>
      </c>
      <c r="AI48" s="272">
        <v>6</v>
      </c>
      <c r="AJ48" s="308">
        <f>SUM(D48:AI48)</f>
        <v>150</v>
      </c>
      <c r="AK48" s="301">
        <v>261</v>
      </c>
      <c r="AL48" s="296">
        <f>+AK48/D48</f>
        <v>8.15625</v>
      </c>
      <c r="AM48" s="35" t="s">
        <v>209</v>
      </c>
    </row>
    <row r="49" spans="1:39" s="1" customFormat="1" x14ac:dyDescent="0.25">
      <c r="A49" s="268">
        <f t="shared" si="0"/>
        <v>40</v>
      </c>
      <c r="B49" s="269" t="s">
        <v>504</v>
      </c>
      <c r="C49" s="177" t="s">
        <v>343</v>
      </c>
      <c r="D49" s="270">
        <v>16</v>
      </c>
      <c r="E49" s="271"/>
      <c r="F49" s="271"/>
      <c r="G49" s="271"/>
      <c r="H49" s="271"/>
      <c r="I49" s="271"/>
      <c r="J49" s="271"/>
      <c r="K49" s="271"/>
      <c r="L49" s="271">
        <v>12</v>
      </c>
      <c r="M49" s="271">
        <v>8</v>
      </c>
      <c r="N49" s="271">
        <v>4</v>
      </c>
      <c r="O49" s="271"/>
      <c r="P49" s="271"/>
      <c r="Q49" s="271"/>
      <c r="R49" s="271"/>
      <c r="S49" s="271"/>
      <c r="T49" s="271">
        <v>24</v>
      </c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>
        <v>14</v>
      </c>
      <c r="AI49" s="272"/>
      <c r="AJ49" s="308">
        <f>SUM(D49:AI49)</f>
        <v>78</v>
      </c>
      <c r="AK49" s="301">
        <v>110</v>
      </c>
      <c r="AL49" s="296">
        <f>+AK49/D49</f>
        <v>6.875</v>
      </c>
      <c r="AM49" s="35" t="s">
        <v>209</v>
      </c>
    </row>
    <row r="50" spans="1:39" s="1" customFormat="1" x14ac:dyDescent="0.25">
      <c r="A50" s="268">
        <f t="shared" si="0"/>
        <v>41</v>
      </c>
      <c r="B50" s="269" t="s">
        <v>505</v>
      </c>
      <c r="C50" s="177" t="s">
        <v>92</v>
      </c>
      <c r="D50" s="270">
        <v>40</v>
      </c>
      <c r="E50" s="271"/>
      <c r="F50" s="271"/>
      <c r="G50" s="271"/>
      <c r="H50" s="271"/>
      <c r="I50" s="271"/>
      <c r="J50" s="271"/>
      <c r="K50" s="271"/>
      <c r="L50" s="271">
        <v>12</v>
      </c>
      <c r="M50" s="271"/>
      <c r="N50" s="271"/>
      <c r="O50" s="271"/>
      <c r="P50" s="271"/>
      <c r="Q50" s="271"/>
      <c r="R50" s="271"/>
      <c r="S50" s="271">
        <v>54</v>
      </c>
      <c r="T50" s="271">
        <v>18</v>
      </c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>
        <v>20</v>
      </c>
      <c r="AI50" s="272">
        <v>6</v>
      </c>
      <c r="AJ50" s="308">
        <f>SUM(D50:AI50)</f>
        <v>150</v>
      </c>
      <c r="AK50" s="301">
        <v>185</v>
      </c>
      <c r="AL50" s="296">
        <f>+AK50/D50</f>
        <v>4.625</v>
      </c>
      <c r="AM50" s="35" t="s">
        <v>209</v>
      </c>
    </row>
    <row r="51" spans="1:39" s="1" customFormat="1" x14ac:dyDescent="0.25">
      <c r="A51" s="268">
        <f t="shared" si="0"/>
        <v>42</v>
      </c>
      <c r="B51" s="269" t="s">
        <v>506</v>
      </c>
      <c r="C51" s="177" t="s">
        <v>507</v>
      </c>
      <c r="D51" s="270">
        <v>80</v>
      </c>
      <c r="E51" s="271"/>
      <c r="F51" s="271"/>
      <c r="G51" s="271"/>
      <c r="H51" s="271"/>
      <c r="I51" s="271"/>
      <c r="J51" s="271"/>
      <c r="K51" s="271"/>
      <c r="L51" s="271">
        <v>96</v>
      </c>
      <c r="M51" s="271"/>
      <c r="N51" s="271"/>
      <c r="O51" s="271"/>
      <c r="P51" s="271"/>
      <c r="Q51" s="271"/>
      <c r="R51" s="271"/>
      <c r="S51" s="271"/>
      <c r="T51" s="271">
        <v>48</v>
      </c>
      <c r="U51" s="271"/>
      <c r="V51" s="271"/>
      <c r="W51" s="271"/>
      <c r="X51" s="271"/>
      <c r="Y51" s="271">
        <v>36</v>
      </c>
      <c r="Z51" s="271"/>
      <c r="AA51" s="271"/>
      <c r="AB51" s="271"/>
      <c r="AC51" s="271"/>
      <c r="AD51" s="271"/>
      <c r="AE51" s="271"/>
      <c r="AF51" s="271"/>
      <c r="AG51" s="271"/>
      <c r="AH51" s="271">
        <v>40</v>
      </c>
      <c r="AI51" s="272"/>
      <c r="AJ51" s="308">
        <f>SUM(D51:AI51)</f>
        <v>300</v>
      </c>
      <c r="AK51" s="301">
        <v>387</v>
      </c>
      <c r="AL51" s="296">
        <f>+AK51/D51</f>
        <v>4.8375000000000004</v>
      </c>
      <c r="AM51" s="35" t="s">
        <v>209</v>
      </c>
    </row>
    <row r="52" spans="1:39" s="1" customFormat="1" x14ac:dyDescent="0.25">
      <c r="A52" s="268">
        <f t="shared" si="0"/>
        <v>43</v>
      </c>
      <c r="B52" s="269" t="s">
        <v>426</v>
      </c>
      <c r="C52" s="177" t="s">
        <v>171</v>
      </c>
      <c r="D52" s="270">
        <v>24</v>
      </c>
      <c r="E52" s="271"/>
      <c r="F52" s="271"/>
      <c r="G52" s="271">
        <v>18</v>
      </c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>
        <v>96</v>
      </c>
      <c r="Z52" s="271"/>
      <c r="AA52" s="271"/>
      <c r="AB52" s="271"/>
      <c r="AC52" s="271"/>
      <c r="AD52" s="271"/>
      <c r="AE52" s="271"/>
      <c r="AF52" s="271"/>
      <c r="AG52" s="271"/>
      <c r="AH52" s="271">
        <v>12</v>
      </c>
      <c r="AI52" s="272"/>
      <c r="AJ52" s="308">
        <f>SUM(D52:AI52)</f>
        <v>150</v>
      </c>
      <c r="AK52" s="301">
        <v>67</v>
      </c>
      <c r="AL52" s="296">
        <f>+AK52/D52</f>
        <v>2.7916666666666665</v>
      </c>
      <c r="AM52" s="35" t="s">
        <v>209</v>
      </c>
    </row>
    <row r="53" spans="1:39" s="1" customFormat="1" x14ac:dyDescent="0.25">
      <c r="A53" s="268">
        <f t="shared" si="0"/>
        <v>44</v>
      </c>
      <c r="B53" s="269" t="s">
        <v>426</v>
      </c>
      <c r="C53" s="177" t="s">
        <v>180</v>
      </c>
      <c r="D53" s="270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>
        <v>16</v>
      </c>
      <c r="S53" s="271"/>
      <c r="T53" s="271"/>
      <c r="U53" s="271">
        <v>38</v>
      </c>
      <c r="V53" s="271"/>
      <c r="W53" s="271"/>
      <c r="X53" s="271"/>
      <c r="Y53" s="271">
        <v>96</v>
      </c>
      <c r="Z53" s="271"/>
      <c r="AA53" s="271"/>
      <c r="AB53" s="271"/>
      <c r="AC53" s="271"/>
      <c r="AD53" s="271"/>
      <c r="AE53" s="271"/>
      <c r="AF53" s="271"/>
      <c r="AG53" s="271"/>
      <c r="AH53" s="271"/>
      <c r="AI53" s="272"/>
      <c r="AJ53" s="308">
        <f>SUM(D53:AI53)</f>
        <v>150</v>
      </c>
      <c r="AK53" s="301">
        <v>0</v>
      </c>
      <c r="AL53" s="296" t="e">
        <f>+AK53/D53</f>
        <v>#DIV/0!</v>
      </c>
      <c r="AM53" s="35" t="s">
        <v>209</v>
      </c>
    </row>
    <row r="54" spans="1:39" s="1" customFormat="1" x14ac:dyDescent="0.25">
      <c r="A54" s="268">
        <f t="shared" si="0"/>
        <v>45</v>
      </c>
      <c r="B54" s="269" t="s">
        <v>487</v>
      </c>
      <c r="C54" s="177" t="s">
        <v>147</v>
      </c>
      <c r="D54" s="270">
        <v>36</v>
      </c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>
        <v>24</v>
      </c>
      <c r="T54" s="271"/>
      <c r="U54" s="271"/>
      <c r="V54" s="271"/>
      <c r="W54" s="271"/>
      <c r="X54" s="271">
        <v>72</v>
      </c>
      <c r="Y54" s="271"/>
      <c r="Z54" s="271"/>
      <c r="AA54" s="271"/>
      <c r="AB54" s="271"/>
      <c r="AC54" s="271"/>
      <c r="AD54" s="271"/>
      <c r="AE54" s="271"/>
      <c r="AF54" s="271"/>
      <c r="AG54" s="271"/>
      <c r="AH54" s="271">
        <v>18</v>
      </c>
      <c r="AI54" s="272"/>
      <c r="AJ54" s="308">
        <f>SUM(D54:AI54)</f>
        <v>150</v>
      </c>
      <c r="AK54" s="301">
        <v>49</v>
      </c>
      <c r="AL54" s="296">
        <f>+AK54/D54</f>
        <v>1.3611111111111112</v>
      </c>
      <c r="AM54" s="35" t="s">
        <v>209</v>
      </c>
    </row>
    <row r="55" spans="1:39" s="1" customFormat="1" x14ac:dyDescent="0.25">
      <c r="A55" s="268">
        <f t="shared" si="0"/>
        <v>46</v>
      </c>
      <c r="B55" s="269" t="s">
        <v>508</v>
      </c>
      <c r="C55" s="177" t="s">
        <v>94</v>
      </c>
      <c r="D55" s="270"/>
      <c r="E55" s="271"/>
      <c r="F55" s="271"/>
      <c r="G55" s="271"/>
      <c r="H55" s="271">
        <v>78</v>
      </c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>
        <v>54</v>
      </c>
      <c r="V55" s="271"/>
      <c r="W55" s="271"/>
      <c r="X55" s="271">
        <v>24</v>
      </c>
      <c r="Y55" s="271">
        <v>72</v>
      </c>
      <c r="Z55" s="271"/>
      <c r="AA55" s="271"/>
      <c r="AB55" s="271"/>
      <c r="AC55" s="271"/>
      <c r="AD55" s="271"/>
      <c r="AE55" s="271"/>
      <c r="AF55" s="271"/>
      <c r="AG55" s="271"/>
      <c r="AH55" s="271"/>
      <c r="AI55" s="272"/>
      <c r="AJ55" s="308">
        <f>SUM(D55:AI55)</f>
        <v>228</v>
      </c>
      <c r="AK55" s="301">
        <v>248</v>
      </c>
      <c r="AL55" s="296" t="e">
        <f>+AK55/D55</f>
        <v>#DIV/0!</v>
      </c>
      <c r="AM55" s="35" t="s">
        <v>209</v>
      </c>
    </row>
    <row r="56" spans="1:39" s="1" customFormat="1" x14ac:dyDescent="0.25">
      <c r="A56" s="268">
        <f t="shared" si="0"/>
        <v>47</v>
      </c>
      <c r="B56" s="269" t="s">
        <v>508</v>
      </c>
      <c r="C56" s="177" t="s">
        <v>95</v>
      </c>
      <c r="D56" s="270"/>
      <c r="E56" s="271"/>
      <c r="F56" s="271"/>
      <c r="G56" s="271"/>
      <c r="H56" s="271">
        <v>150</v>
      </c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>
        <v>54</v>
      </c>
      <c r="V56" s="271"/>
      <c r="W56" s="271"/>
      <c r="X56" s="271">
        <v>24</v>
      </c>
      <c r="Y56" s="271">
        <v>72</v>
      </c>
      <c r="Z56" s="271"/>
      <c r="AA56" s="271"/>
      <c r="AB56" s="271"/>
      <c r="AC56" s="271"/>
      <c r="AD56" s="271"/>
      <c r="AE56" s="271"/>
      <c r="AF56" s="271"/>
      <c r="AG56" s="271"/>
      <c r="AH56" s="271"/>
      <c r="AI56" s="272"/>
      <c r="AJ56" s="308">
        <f>SUM(D56:AI56)</f>
        <v>300</v>
      </c>
      <c r="AK56" s="301">
        <v>436</v>
      </c>
      <c r="AL56" s="296" t="e">
        <f>+AK56/D56</f>
        <v>#DIV/0!</v>
      </c>
      <c r="AM56" s="35" t="s">
        <v>209</v>
      </c>
    </row>
    <row r="57" spans="1:39" s="1" customFormat="1" x14ac:dyDescent="0.25">
      <c r="A57" s="268">
        <f t="shared" si="0"/>
        <v>48</v>
      </c>
      <c r="B57" s="269" t="s">
        <v>508</v>
      </c>
      <c r="C57" s="177" t="s">
        <v>220</v>
      </c>
      <c r="D57" s="270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>
        <v>54</v>
      </c>
      <c r="V57" s="271"/>
      <c r="W57" s="271"/>
      <c r="X57" s="271">
        <v>12</v>
      </c>
      <c r="Y57" s="271">
        <v>84</v>
      </c>
      <c r="Z57" s="271"/>
      <c r="AA57" s="271"/>
      <c r="AB57" s="271"/>
      <c r="AC57" s="271"/>
      <c r="AD57" s="271"/>
      <c r="AE57" s="271"/>
      <c r="AF57" s="271"/>
      <c r="AG57" s="271"/>
      <c r="AH57" s="271"/>
      <c r="AI57" s="272"/>
      <c r="AJ57" s="308">
        <f>SUM(D57:AI57)</f>
        <v>150</v>
      </c>
      <c r="AK57" s="301">
        <v>118</v>
      </c>
      <c r="AL57" s="296" t="e">
        <f>+AK57/D57</f>
        <v>#DIV/0!</v>
      </c>
      <c r="AM57" s="35" t="s">
        <v>209</v>
      </c>
    </row>
    <row r="58" spans="1:39" s="1" customFormat="1" x14ac:dyDescent="0.25">
      <c r="A58" s="268">
        <f t="shared" si="0"/>
        <v>49</v>
      </c>
      <c r="B58" s="269" t="s">
        <v>487</v>
      </c>
      <c r="C58" s="177" t="s">
        <v>148</v>
      </c>
      <c r="D58" s="270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>
        <v>30</v>
      </c>
      <c r="V58" s="271"/>
      <c r="W58" s="271"/>
      <c r="X58" s="271">
        <v>60</v>
      </c>
      <c r="Y58" s="271">
        <v>60</v>
      </c>
      <c r="Z58" s="271"/>
      <c r="AA58" s="271"/>
      <c r="AB58" s="271"/>
      <c r="AC58" s="271"/>
      <c r="AD58" s="271"/>
      <c r="AE58" s="271"/>
      <c r="AF58" s="271"/>
      <c r="AG58" s="271"/>
      <c r="AH58" s="271"/>
      <c r="AI58" s="272"/>
      <c r="AJ58" s="308">
        <f>SUM(D58:AI58)</f>
        <v>150</v>
      </c>
      <c r="AK58" s="301">
        <v>0</v>
      </c>
      <c r="AL58" s="296" t="e">
        <f>+AK58/D58</f>
        <v>#DIV/0!</v>
      </c>
      <c r="AM58" s="35" t="s">
        <v>209</v>
      </c>
    </row>
    <row r="59" spans="1:39" s="1" customFormat="1" x14ac:dyDescent="0.25">
      <c r="A59" s="268">
        <f t="shared" si="0"/>
        <v>50</v>
      </c>
      <c r="B59" s="269" t="s">
        <v>487</v>
      </c>
      <c r="C59" s="177" t="s">
        <v>179</v>
      </c>
      <c r="D59" s="270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>
        <v>30</v>
      </c>
      <c r="T59" s="271"/>
      <c r="U59" s="271"/>
      <c r="V59" s="271"/>
      <c r="W59" s="271"/>
      <c r="X59" s="271">
        <v>48</v>
      </c>
      <c r="Y59" s="271">
        <v>72</v>
      </c>
      <c r="Z59" s="271"/>
      <c r="AA59" s="271"/>
      <c r="AB59" s="271"/>
      <c r="AC59" s="271"/>
      <c r="AD59" s="271"/>
      <c r="AE59" s="271"/>
      <c r="AF59" s="271"/>
      <c r="AG59" s="271"/>
      <c r="AH59" s="271"/>
      <c r="AI59" s="272"/>
      <c r="AJ59" s="308">
        <f>SUM(D59:AI59)</f>
        <v>150</v>
      </c>
      <c r="AK59" s="301"/>
      <c r="AL59" s="296" t="e">
        <f>+AK59/D59</f>
        <v>#DIV/0!</v>
      </c>
      <c r="AM59" s="35" t="s">
        <v>209</v>
      </c>
    </row>
    <row r="60" spans="1:39" s="1" customFormat="1" x14ac:dyDescent="0.25">
      <c r="A60" s="268">
        <f t="shared" si="0"/>
        <v>51</v>
      </c>
      <c r="B60" s="269" t="s">
        <v>509</v>
      </c>
      <c r="C60" s="177" t="s">
        <v>172</v>
      </c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>
        <v>54</v>
      </c>
      <c r="V60" s="271"/>
      <c r="W60" s="271"/>
      <c r="X60" s="271">
        <v>48</v>
      </c>
      <c r="Y60" s="271">
        <v>48</v>
      </c>
      <c r="Z60" s="271"/>
      <c r="AA60" s="271"/>
      <c r="AB60" s="271"/>
      <c r="AC60" s="271"/>
      <c r="AD60" s="271"/>
      <c r="AE60" s="271"/>
      <c r="AF60" s="271"/>
      <c r="AG60" s="271"/>
      <c r="AH60" s="271"/>
      <c r="AI60" s="272"/>
      <c r="AJ60" s="308">
        <f>SUM(D60:AI60)</f>
        <v>150</v>
      </c>
      <c r="AK60" s="301">
        <v>0</v>
      </c>
      <c r="AL60" s="296" t="e">
        <f>+AK60/D60</f>
        <v>#DIV/0!</v>
      </c>
      <c r="AM60" s="35" t="s">
        <v>209</v>
      </c>
    </row>
    <row r="61" spans="1:39" s="1" customFormat="1" x14ac:dyDescent="0.25">
      <c r="A61" s="268">
        <f t="shared" si="0"/>
        <v>52</v>
      </c>
      <c r="B61" s="269" t="s">
        <v>510</v>
      </c>
      <c r="C61" s="177" t="s">
        <v>181</v>
      </c>
      <c r="D61" s="270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90" t="s">
        <v>233</v>
      </c>
      <c r="T61" s="290"/>
      <c r="U61" s="290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1"/>
      <c r="AJ61" s="308">
        <f>SUM(D61:AI61)</f>
        <v>0</v>
      </c>
      <c r="AK61" s="301"/>
      <c r="AL61" s="296" t="e">
        <f>+AK61/D61</f>
        <v>#DIV/0!</v>
      </c>
      <c r="AM61" s="35" t="s">
        <v>209</v>
      </c>
    </row>
    <row r="62" spans="1:39" s="1" customFormat="1" x14ac:dyDescent="0.25">
      <c r="A62" s="268">
        <f t="shared" si="0"/>
        <v>53</v>
      </c>
      <c r="B62" s="269" t="s">
        <v>511</v>
      </c>
      <c r="C62" s="177" t="s">
        <v>219</v>
      </c>
      <c r="D62" s="270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>
        <v>6</v>
      </c>
      <c r="T62" s="271"/>
      <c r="U62" s="271"/>
      <c r="V62" s="271"/>
      <c r="W62" s="271"/>
      <c r="X62" s="271">
        <v>96</v>
      </c>
      <c r="Y62" s="271">
        <v>48</v>
      </c>
      <c r="Z62" s="271"/>
      <c r="AA62" s="271"/>
      <c r="AB62" s="271"/>
      <c r="AC62" s="271"/>
      <c r="AD62" s="271"/>
      <c r="AE62" s="271"/>
      <c r="AF62" s="271"/>
      <c r="AG62" s="271"/>
      <c r="AH62" s="271"/>
      <c r="AI62" s="272"/>
      <c r="AJ62" s="308">
        <f>SUM(D62:AI62)</f>
        <v>150</v>
      </c>
      <c r="AK62" s="301"/>
      <c r="AL62" s="296" t="e">
        <f>+AK62/D62</f>
        <v>#DIV/0!</v>
      </c>
      <c r="AM62" s="35" t="s">
        <v>209</v>
      </c>
    </row>
    <row r="63" spans="1:39" s="1" customFormat="1" x14ac:dyDescent="0.25">
      <c r="A63" s="268">
        <f t="shared" si="0"/>
        <v>54</v>
      </c>
      <c r="B63" s="269" t="s">
        <v>429</v>
      </c>
      <c r="C63" s="177" t="s">
        <v>222</v>
      </c>
      <c r="D63" s="270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>
        <v>36</v>
      </c>
      <c r="T63" s="271"/>
      <c r="U63" s="271">
        <v>30</v>
      </c>
      <c r="V63" s="271"/>
      <c r="W63" s="271"/>
      <c r="X63" s="271">
        <v>12</v>
      </c>
      <c r="Y63" s="271">
        <v>72</v>
      </c>
      <c r="Z63" s="271"/>
      <c r="AA63" s="271"/>
      <c r="AB63" s="271"/>
      <c r="AC63" s="271"/>
      <c r="AD63" s="271"/>
      <c r="AE63" s="271"/>
      <c r="AF63" s="271"/>
      <c r="AG63" s="271"/>
      <c r="AH63" s="271"/>
      <c r="AI63" s="272"/>
      <c r="AJ63" s="308">
        <f>SUM(D63:AI63)</f>
        <v>150</v>
      </c>
      <c r="AK63" s="301">
        <v>11</v>
      </c>
      <c r="AL63" s="296" t="e">
        <f>+AK63/D63</f>
        <v>#DIV/0!</v>
      </c>
      <c r="AM63" s="35" t="s">
        <v>209</v>
      </c>
    </row>
    <row r="64" spans="1:39" s="1" customFormat="1" x14ac:dyDescent="0.25">
      <c r="A64" s="268">
        <f t="shared" si="0"/>
        <v>55</v>
      </c>
      <c r="B64" s="269" t="s">
        <v>447</v>
      </c>
      <c r="C64" s="177" t="s">
        <v>218</v>
      </c>
      <c r="D64" s="270">
        <v>72</v>
      </c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>
        <v>26</v>
      </c>
      <c r="S64" s="271"/>
      <c r="T64" s="271">
        <v>30</v>
      </c>
      <c r="U64" s="271">
        <v>46</v>
      </c>
      <c r="V64" s="271"/>
      <c r="W64" s="271"/>
      <c r="X64" s="271"/>
      <c r="Y64" s="271">
        <v>60</v>
      </c>
      <c r="Z64" s="271"/>
      <c r="AA64" s="271"/>
      <c r="AB64" s="271"/>
      <c r="AC64" s="271"/>
      <c r="AD64" s="271"/>
      <c r="AE64" s="271"/>
      <c r="AF64" s="271"/>
      <c r="AG64" s="271"/>
      <c r="AH64" s="271">
        <v>18</v>
      </c>
      <c r="AI64" s="272"/>
      <c r="AJ64" s="308">
        <f>SUM(D64:AI64)</f>
        <v>252</v>
      </c>
      <c r="AK64" s="301">
        <v>72</v>
      </c>
      <c r="AL64" s="296">
        <f>+AK64/D64</f>
        <v>1</v>
      </c>
      <c r="AM64" s="35" t="s">
        <v>209</v>
      </c>
    </row>
    <row r="65" spans="1:39" s="1" customFormat="1" x14ac:dyDescent="0.25">
      <c r="A65" s="268">
        <f t="shared" si="0"/>
        <v>56</v>
      </c>
      <c r="B65" s="269" t="s">
        <v>494</v>
      </c>
      <c r="C65" s="177" t="s">
        <v>224</v>
      </c>
      <c r="D65" s="270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90" t="s">
        <v>585</v>
      </c>
      <c r="AC65" s="290"/>
      <c r="AD65" s="290"/>
      <c r="AE65" s="290"/>
      <c r="AF65" s="271"/>
      <c r="AG65" s="271"/>
      <c r="AH65" s="271"/>
      <c r="AI65" s="272"/>
      <c r="AJ65" s="308">
        <f>SUM(D65:AI65)</f>
        <v>0</v>
      </c>
      <c r="AK65" s="301"/>
      <c r="AL65" s="296" t="e">
        <f>+AK65/D65</f>
        <v>#DIV/0!</v>
      </c>
      <c r="AM65" s="35" t="s">
        <v>209</v>
      </c>
    </row>
    <row r="66" spans="1:39" s="1" customFormat="1" x14ac:dyDescent="0.25">
      <c r="A66" s="268">
        <f t="shared" si="0"/>
        <v>57</v>
      </c>
      <c r="B66" s="269" t="s">
        <v>512</v>
      </c>
      <c r="C66" s="177" t="s">
        <v>226</v>
      </c>
      <c r="D66" s="270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>
        <v>24</v>
      </c>
      <c r="V66" s="271"/>
      <c r="W66" s="271"/>
      <c r="X66" s="271">
        <v>48</v>
      </c>
      <c r="Y66" s="271">
        <v>84</v>
      </c>
      <c r="Z66" s="271"/>
      <c r="AA66" s="271"/>
      <c r="AB66" s="271"/>
      <c r="AC66" s="271"/>
      <c r="AD66" s="271"/>
      <c r="AE66" s="271"/>
      <c r="AF66" s="271"/>
      <c r="AG66" s="271"/>
      <c r="AH66" s="271"/>
      <c r="AI66" s="272"/>
      <c r="AJ66" s="308">
        <f>SUM(D66:AI66)</f>
        <v>156</v>
      </c>
      <c r="AK66" s="301"/>
      <c r="AL66" s="296" t="e">
        <f>+AK66/D66</f>
        <v>#DIV/0!</v>
      </c>
      <c r="AM66" s="35" t="s">
        <v>209</v>
      </c>
    </row>
    <row r="67" spans="1:39" s="1" customFormat="1" x14ac:dyDescent="0.25">
      <c r="A67" s="268">
        <f t="shared" si="0"/>
        <v>58</v>
      </c>
      <c r="B67" s="269" t="s">
        <v>426</v>
      </c>
      <c r="C67" s="177" t="s">
        <v>229</v>
      </c>
      <c r="D67" s="270">
        <v>20</v>
      </c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>
        <v>6</v>
      </c>
      <c r="S67" s="271"/>
      <c r="T67" s="271"/>
      <c r="U67" s="271">
        <v>44</v>
      </c>
      <c r="V67" s="271"/>
      <c r="W67" s="271"/>
      <c r="X67" s="271"/>
      <c r="Y67" s="271"/>
      <c r="Z67" s="271"/>
      <c r="AA67" s="271"/>
      <c r="AB67" s="290" t="s">
        <v>586</v>
      </c>
      <c r="AC67" s="290"/>
      <c r="AD67" s="290"/>
      <c r="AE67" s="290"/>
      <c r="AF67" s="271"/>
      <c r="AG67" s="271"/>
      <c r="AH67" s="271">
        <v>8</v>
      </c>
      <c r="AI67" s="272"/>
      <c r="AJ67" s="308">
        <f>SUM(D67:AI67)</f>
        <v>78</v>
      </c>
      <c r="AK67" s="301">
        <v>22</v>
      </c>
      <c r="AL67" s="296">
        <f>+AK67/D67</f>
        <v>1.1000000000000001</v>
      </c>
      <c r="AM67" s="35" t="s">
        <v>209</v>
      </c>
    </row>
    <row r="68" spans="1:39" s="1" customFormat="1" x14ac:dyDescent="0.25">
      <c r="A68" s="268">
        <f t="shared" si="0"/>
        <v>59</v>
      </c>
      <c r="B68" s="269" t="s">
        <v>512</v>
      </c>
      <c r="C68" s="177" t="s">
        <v>234</v>
      </c>
      <c r="D68" s="270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90" t="s">
        <v>388</v>
      </c>
      <c r="AD68" s="290"/>
      <c r="AE68" s="290"/>
      <c r="AF68" s="290"/>
      <c r="AG68" s="290"/>
      <c r="AH68" s="290"/>
      <c r="AI68" s="291"/>
      <c r="AJ68" s="308">
        <f>SUM(D68:AI68)</f>
        <v>0</v>
      </c>
      <c r="AK68" s="301"/>
      <c r="AL68" s="296" t="e">
        <f>+AK68/D68</f>
        <v>#DIV/0!</v>
      </c>
      <c r="AM68" s="35" t="s">
        <v>209</v>
      </c>
    </row>
    <row r="69" spans="1:39" s="1" customFormat="1" x14ac:dyDescent="0.25">
      <c r="A69" s="268">
        <f t="shared" si="0"/>
        <v>60</v>
      </c>
      <c r="B69" s="269" t="s">
        <v>429</v>
      </c>
      <c r="C69" s="177" t="s">
        <v>235</v>
      </c>
      <c r="D69" s="270">
        <v>20</v>
      </c>
      <c r="E69" s="271"/>
      <c r="F69" s="271"/>
      <c r="G69" s="271"/>
      <c r="H69" s="271"/>
      <c r="I69" s="271"/>
      <c r="J69" s="271"/>
      <c r="K69" s="271"/>
      <c r="L69" s="271">
        <v>30</v>
      </c>
      <c r="M69" s="271"/>
      <c r="N69" s="271"/>
      <c r="O69" s="271"/>
      <c r="P69" s="271"/>
      <c r="Q69" s="271"/>
      <c r="R69" s="271"/>
      <c r="S69" s="271">
        <v>54</v>
      </c>
      <c r="T69" s="271"/>
      <c r="U69" s="271">
        <v>12</v>
      </c>
      <c r="V69" s="271"/>
      <c r="W69" s="271"/>
      <c r="X69" s="271"/>
      <c r="Y69" s="271">
        <v>24</v>
      </c>
      <c r="Z69" s="271"/>
      <c r="AA69" s="271"/>
      <c r="AB69" s="271"/>
      <c r="AC69" s="271"/>
      <c r="AD69" s="271"/>
      <c r="AE69" s="271"/>
      <c r="AF69" s="271"/>
      <c r="AG69" s="271"/>
      <c r="AH69" s="271">
        <v>10</v>
      </c>
      <c r="AI69" s="272"/>
      <c r="AJ69" s="308">
        <f>SUM(D69:AI69)</f>
        <v>150</v>
      </c>
      <c r="AK69" s="301">
        <v>110</v>
      </c>
      <c r="AL69" s="296">
        <f>+AK69/D69</f>
        <v>5.5</v>
      </c>
      <c r="AM69" s="35" t="s">
        <v>209</v>
      </c>
    </row>
    <row r="70" spans="1:39" s="1" customFormat="1" x14ac:dyDescent="0.25">
      <c r="A70" s="268">
        <f t="shared" si="0"/>
        <v>61</v>
      </c>
      <c r="B70" s="269" t="s">
        <v>491</v>
      </c>
      <c r="C70" s="177" t="s">
        <v>237</v>
      </c>
      <c r="D70" s="270">
        <v>4</v>
      </c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>
        <v>60</v>
      </c>
      <c r="V70" s="271"/>
      <c r="W70" s="271"/>
      <c r="X70" s="271">
        <v>36</v>
      </c>
      <c r="Y70" s="271">
        <v>48</v>
      </c>
      <c r="Z70" s="271"/>
      <c r="AA70" s="271"/>
      <c r="AB70" s="271"/>
      <c r="AC70" s="271"/>
      <c r="AD70" s="271"/>
      <c r="AE70" s="271"/>
      <c r="AF70" s="271"/>
      <c r="AG70" s="271"/>
      <c r="AH70" s="271">
        <v>2</v>
      </c>
      <c r="AI70" s="272"/>
      <c r="AJ70" s="308">
        <f>SUM(D70:AI70)</f>
        <v>150</v>
      </c>
      <c r="AK70" s="301">
        <v>18</v>
      </c>
      <c r="AL70" s="296">
        <f>+AK70/D70</f>
        <v>4.5</v>
      </c>
      <c r="AM70" s="35" t="s">
        <v>209</v>
      </c>
    </row>
    <row r="71" spans="1:39" s="1" customFormat="1" x14ac:dyDescent="0.25">
      <c r="A71" s="268">
        <f t="shared" si="0"/>
        <v>62</v>
      </c>
      <c r="B71" s="269" t="s">
        <v>500</v>
      </c>
      <c r="C71" s="177" t="s">
        <v>238</v>
      </c>
      <c r="D71" s="270">
        <v>32</v>
      </c>
      <c r="E71" s="271"/>
      <c r="F71" s="271"/>
      <c r="G71" s="271"/>
      <c r="H71" s="271"/>
      <c r="I71" s="271"/>
      <c r="J71" s="271"/>
      <c r="K71" s="271"/>
      <c r="L71" s="271">
        <v>96</v>
      </c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>
        <v>16</v>
      </c>
      <c r="AI71" s="272">
        <v>6</v>
      </c>
      <c r="AJ71" s="308">
        <f>SUM(D71:AI71)</f>
        <v>150</v>
      </c>
      <c r="AK71" s="301">
        <v>138</v>
      </c>
      <c r="AL71" s="296">
        <f>+AK71/D71</f>
        <v>4.3125</v>
      </c>
      <c r="AM71" s="35" t="s">
        <v>209</v>
      </c>
    </row>
    <row r="72" spans="1:39" s="1" customFormat="1" x14ac:dyDescent="0.25">
      <c r="A72" s="268">
        <f t="shared" si="0"/>
        <v>63</v>
      </c>
      <c r="B72" s="269" t="s">
        <v>511</v>
      </c>
      <c r="C72" s="177" t="s">
        <v>239</v>
      </c>
      <c r="D72" s="270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>
        <v>6</v>
      </c>
      <c r="T72" s="271"/>
      <c r="U72" s="271"/>
      <c r="V72" s="271"/>
      <c r="W72" s="271"/>
      <c r="X72" s="271">
        <v>108</v>
      </c>
      <c r="Y72" s="271">
        <v>36</v>
      </c>
      <c r="Z72" s="271"/>
      <c r="AA72" s="271"/>
      <c r="AB72" s="271"/>
      <c r="AC72" s="271"/>
      <c r="AD72" s="271"/>
      <c r="AE72" s="271"/>
      <c r="AF72" s="271"/>
      <c r="AG72" s="271"/>
      <c r="AH72" s="271"/>
      <c r="AI72" s="272"/>
      <c r="AJ72" s="308">
        <f>SUM(D72:AI72)</f>
        <v>150</v>
      </c>
      <c r="AK72" s="301"/>
      <c r="AL72" s="296" t="e">
        <f>+AK72/D72</f>
        <v>#DIV/0!</v>
      </c>
      <c r="AM72" s="35" t="s">
        <v>209</v>
      </c>
    </row>
    <row r="73" spans="1:39" s="1" customFormat="1" x14ac:dyDescent="0.25">
      <c r="A73" s="268">
        <f t="shared" si="0"/>
        <v>64</v>
      </c>
      <c r="B73" s="269" t="s">
        <v>426</v>
      </c>
      <c r="C73" s="177" t="s">
        <v>240</v>
      </c>
      <c r="D73" s="270">
        <v>8</v>
      </c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>
        <v>2</v>
      </c>
      <c r="S73" s="271"/>
      <c r="T73" s="271"/>
      <c r="U73" s="271">
        <v>16</v>
      </c>
      <c r="V73" s="271"/>
      <c r="W73" s="271"/>
      <c r="X73" s="271"/>
      <c r="Y73" s="271">
        <v>60</v>
      </c>
      <c r="Z73" s="271"/>
      <c r="AA73" s="271"/>
      <c r="AB73" s="271"/>
      <c r="AC73" s="271"/>
      <c r="AD73" s="271"/>
      <c r="AE73" s="271"/>
      <c r="AF73" s="271">
        <v>60</v>
      </c>
      <c r="AG73" s="271"/>
      <c r="AH73" s="271">
        <v>4</v>
      </c>
      <c r="AI73" s="272"/>
      <c r="AJ73" s="308">
        <f>SUM(D73:AI73)</f>
        <v>150</v>
      </c>
      <c r="AK73" s="301">
        <v>25</v>
      </c>
      <c r="AL73" s="296">
        <f>+AK73/D73</f>
        <v>3.125</v>
      </c>
      <c r="AM73" s="35" t="s">
        <v>209</v>
      </c>
    </row>
    <row r="74" spans="1:39" s="1" customFormat="1" x14ac:dyDescent="0.25">
      <c r="A74" s="268">
        <f t="shared" si="0"/>
        <v>65</v>
      </c>
      <c r="B74" s="269" t="s">
        <v>491</v>
      </c>
      <c r="C74" s="177" t="s">
        <v>241</v>
      </c>
      <c r="D74" s="270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>
        <v>66</v>
      </c>
      <c r="V74" s="271"/>
      <c r="W74" s="271"/>
      <c r="X74" s="271"/>
      <c r="Y74" s="271">
        <v>12</v>
      </c>
      <c r="Z74" s="271"/>
      <c r="AA74" s="290" t="s">
        <v>587</v>
      </c>
      <c r="AB74" s="290"/>
      <c r="AC74" s="290"/>
      <c r="AD74" s="290"/>
      <c r="AE74" s="290"/>
      <c r="AF74" s="271"/>
      <c r="AG74" s="271"/>
      <c r="AH74" s="271"/>
      <c r="AI74" s="272"/>
      <c r="AJ74" s="308">
        <f>SUM(D74:AI74)</f>
        <v>78</v>
      </c>
      <c r="AK74" s="301"/>
      <c r="AL74" s="296" t="e">
        <f>+AK74/D74</f>
        <v>#DIV/0!</v>
      </c>
      <c r="AM74" s="35" t="s">
        <v>209</v>
      </c>
    </row>
    <row r="75" spans="1:39" s="1" customFormat="1" x14ac:dyDescent="0.25">
      <c r="A75" s="268">
        <f t="shared" si="0"/>
        <v>66</v>
      </c>
      <c r="B75" s="269" t="s">
        <v>494</v>
      </c>
      <c r="C75" s="177" t="s">
        <v>242</v>
      </c>
      <c r="D75" s="270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>
        <v>30</v>
      </c>
      <c r="T75" s="271"/>
      <c r="U75" s="271"/>
      <c r="V75" s="271"/>
      <c r="W75" s="271"/>
      <c r="X75" s="271">
        <v>60</v>
      </c>
      <c r="Y75" s="271">
        <v>60</v>
      </c>
      <c r="Z75" s="271"/>
      <c r="AA75" s="271"/>
      <c r="AB75" s="271"/>
      <c r="AC75" s="271"/>
      <c r="AD75" s="271"/>
      <c r="AE75" s="271"/>
      <c r="AF75" s="271"/>
      <c r="AG75" s="271"/>
      <c r="AH75" s="271"/>
      <c r="AI75" s="272"/>
      <c r="AJ75" s="308">
        <f>SUM(D75:AI75)</f>
        <v>150</v>
      </c>
      <c r="AK75" s="301"/>
      <c r="AL75" s="296" t="e">
        <f>+AK75/D75</f>
        <v>#DIV/0!</v>
      </c>
      <c r="AM75" s="35" t="s">
        <v>209</v>
      </c>
    </row>
    <row r="76" spans="1:39" s="1" customFormat="1" x14ac:dyDescent="0.25">
      <c r="A76" s="268">
        <f t="shared" ref="A76:A123" si="1">A75+1</f>
        <v>67</v>
      </c>
      <c r="B76" s="269" t="s">
        <v>491</v>
      </c>
      <c r="C76" s="177" t="s">
        <v>243</v>
      </c>
      <c r="D76" s="270">
        <v>4</v>
      </c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>
        <v>48</v>
      </c>
      <c r="V76" s="271"/>
      <c r="W76" s="271"/>
      <c r="X76" s="271">
        <v>60</v>
      </c>
      <c r="Y76" s="271">
        <v>36</v>
      </c>
      <c r="Z76" s="271"/>
      <c r="AA76" s="271"/>
      <c r="AB76" s="271"/>
      <c r="AC76" s="271"/>
      <c r="AD76" s="271"/>
      <c r="AE76" s="271"/>
      <c r="AF76" s="271"/>
      <c r="AG76" s="271"/>
      <c r="AH76" s="271">
        <v>2</v>
      </c>
      <c r="AI76" s="272"/>
      <c r="AJ76" s="308">
        <f>SUM(D76:AI76)</f>
        <v>150</v>
      </c>
      <c r="AK76" s="301">
        <v>10</v>
      </c>
      <c r="AL76" s="296">
        <f>+AK76/D76</f>
        <v>2.5</v>
      </c>
      <c r="AM76" s="35" t="s">
        <v>209</v>
      </c>
    </row>
    <row r="77" spans="1:39" s="1" customFormat="1" x14ac:dyDescent="0.25">
      <c r="A77" s="268">
        <f t="shared" si="1"/>
        <v>68</v>
      </c>
      <c r="B77" s="269" t="s">
        <v>514</v>
      </c>
      <c r="C77" s="177" t="s">
        <v>244</v>
      </c>
      <c r="D77" s="270">
        <v>92</v>
      </c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>
        <v>6</v>
      </c>
      <c r="AH77" s="271">
        <v>46</v>
      </c>
      <c r="AI77" s="272">
        <v>6</v>
      </c>
      <c r="AJ77" s="308">
        <f>SUM(D77:AI77)</f>
        <v>150</v>
      </c>
      <c r="AK77" s="301">
        <v>277</v>
      </c>
      <c r="AL77" s="296">
        <f>+AK77/D77</f>
        <v>3.0108695652173911</v>
      </c>
      <c r="AM77" s="35" t="s">
        <v>209</v>
      </c>
    </row>
    <row r="78" spans="1:39" s="1" customFormat="1" x14ac:dyDescent="0.25">
      <c r="A78" s="268">
        <f t="shared" si="1"/>
        <v>69</v>
      </c>
      <c r="B78" s="269" t="s">
        <v>511</v>
      </c>
      <c r="C78" s="177" t="s">
        <v>259</v>
      </c>
      <c r="D78" s="270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>
        <v>6</v>
      </c>
      <c r="T78" s="271"/>
      <c r="U78" s="271"/>
      <c r="V78" s="271"/>
      <c r="W78" s="271"/>
      <c r="X78" s="271">
        <v>48</v>
      </c>
      <c r="Y78" s="271">
        <v>96</v>
      </c>
      <c r="Z78" s="271"/>
      <c r="AA78" s="271"/>
      <c r="AB78" s="271"/>
      <c r="AC78" s="271"/>
      <c r="AD78" s="271"/>
      <c r="AE78" s="271"/>
      <c r="AF78" s="271"/>
      <c r="AG78" s="271"/>
      <c r="AH78" s="271"/>
      <c r="AI78" s="272"/>
      <c r="AJ78" s="308">
        <f>SUM(D78:AI78)</f>
        <v>150</v>
      </c>
      <c r="AK78" s="301">
        <v>1</v>
      </c>
      <c r="AL78" s="296" t="e">
        <f>+AK78/D78</f>
        <v>#DIV/0!</v>
      </c>
      <c r="AM78" s="35" t="s">
        <v>209</v>
      </c>
    </row>
    <row r="79" spans="1:39" s="1" customFormat="1" x14ac:dyDescent="0.25">
      <c r="A79" s="268">
        <f t="shared" si="1"/>
        <v>70</v>
      </c>
      <c r="B79" s="269" t="s">
        <v>515</v>
      </c>
      <c r="C79" s="177" t="s">
        <v>261</v>
      </c>
      <c r="D79" s="270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>
        <v>126</v>
      </c>
      <c r="T79" s="271"/>
      <c r="U79" s="271"/>
      <c r="V79" s="271"/>
      <c r="W79" s="271"/>
      <c r="X79" s="271">
        <v>24</v>
      </c>
      <c r="Y79" s="271">
        <v>36</v>
      </c>
      <c r="Z79" s="271"/>
      <c r="AA79" s="271"/>
      <c r="AB79" s="290" t="s">
        <v>588</v>
      </c>
      <c r="AC79" s="290"/>
      <c r="AD79" s="290"/>
      <c r="AE79" s="290"/>
      <c r="AF79" s="271"/>
      <c r="AG79" s="271"/>
      <c r="AH79" s="271"/>
      <c r="AI79" s="272"/>
      <c r="AJ79" s="308">
        <f>SUM(D79:AI79)</f>
        <v>186</v>
      </c>
      <c r="AK79" s="301"/>
      <c r="AL79" s="296" t="e">
        <f>+AK79/D79</f>
        <v>#DIV/0!</v>
      </c>
      <c r="AM79" s="35" t="s">
        <v>209</v>
      </c>
    </row>
    <row r="80" spans="1:39" s="1" customFormat="1" x14ac:dyDescent="0.25">
      <c r="A80" s="268">
        <f t="shared" si="1"/>
        <v>71</v>
      </c>
      <c r="B80" s="269" t="s">
        <v>494</v>
      </c>
      <c r="C80" s="177" t="s">
        <v>260</v>
      </c>
      <c r="D80" s="270">
        <v>8</v>
      </c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>
        <v>18</v>
      </c>
      <c r="T80" s="271"/>
      <c r="U80" s="271"/>
      <c r="V80" s="271"/>
      <c r="W80" s="271"/>
      <c r="X80" s="271">
        <v>60</v>
      </c>
      <c r="Y80" s="271">
        <v>60</v>
      </c>
      <c r="Z80" s="271"/>
      <c r="AA80" s="271"/>
      <c r="AB80" s="271"/>
      <c r="AC80" s="271"/>
      <c r="AD80" s="271"/>
      <c r="AE80" s="271"/>
      <c r="AF80" s="271"/>
      <c r="AG80" s="271"/>
      <c r="AH80" s="271">
        <v>4</v>
      </c>
      <c r="AI80" s="272"/>
      <c r="AJ80" s="308">
        <f>SUM(D80:AI80)</f>
        <v>150</v>
      </c>
      <c r="AK80" s="301">
        <v>32</v>
      </c>
      <c r="AL80" s="296">
        <f>+AK80/D80</f>
        <v>4</v>
      </c>
      <c r="AM80" s="35" t="s">
        <v>209</v>
      </c>
    </row>
    <row r="81" spans="1:39" s="1" customFormat="1" x14ac:dyDescent="0.25">
      <c r="A81" s="268">
        <f t="shared" si="1"/>
        <v>72</v>
      </c>
      <c r="B81" s="269" t="s">
        <v>515</v>
      </c>
      <c r="C81" s="177" t="s">
        <v>517</v>
      </c>
      <c r="D81" s="270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>
        <v>78</v>
      </c>
      <c r="T81" s="271"/>
      <c r="U81" s="271"/>
      <c r="V81" s="271"/>
      <c r="W81" s="271"/>
      <c r="X81" s="271">
        <v>72</v>
      </c>
      <c r="Y81" s="271"/>
      <c r="Z81" s="271"/>
      <c r="AA81" s="271"/>
      <c r="AB81" s="271"/>
      <c r="AC81" s="271"/>
      <c r="AD81" s="271"/>
      <c r="AE81" s="271"/>
      <c r="AF81" s="271"/>
      <c r="AG81" s="271"/>
      <c r="AH81" s="271"/>
      <c r="AI81" s="272"/>
      <c r="AJ81" s="308">
        <f>SUM(D81:AI81)</f>
        <v>150</v>
      </c>
      <c r="AK81" s="301"/>
      <c r="AL81" s="296" t="e">
        <f>+AK81/D81</f>
        <v>#DIV/0!</v>
      </c>
      <c r="AM81" s="35" t="s">
        <v>209</v>
      </c>
    </row>
    <row r="82" spans="1:39" s="1" customFormat="1" x14ac:dyDescent="0.25">
      <c r="A82" s="268">
        <f t="shared" si="1"/>
        <v>73</v>
      </c>
      <c r="B82" s="269" t="s">
        <v>494</v>
      </c>
      <c r="C82" s="177" t="s">
        <v>269</v>
      </c>
      <c r="D82" s="270"/>
      <c r="E82" s="271"/>
      <c r="F82" s="271"/>
      <c r="G82" s="271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>
        <v>30</v>
      </c>
      <c r="T82" s="271"/>
      <c r="U82" s="271"/>
      <c r="V82" s="271"/>
      <c r="W82" s="271"/>
      <c r="X82" s="271">
        <v>60</v>
      </c>
      <c r="Y82" s="271">
        <v>60</v>
      </c>
      <c r="Z82" s="271"/>
      <c r="AA82" s="271"/>
      <c r="AB82" s="271"/>
      <c r="AC82" s="271"/>
      <c r="AD82" s="271"/>
      <c r="AE82" s="271"/>
      <c r="AF82" s="271"/>
      <c r="AG82" s="271"/>
      <c r="AH82" s="271"/>
      <c r="AI82" s="272"/>
      <c r="AJ82" s="308">
        <f>SUM(D82:AI82)</f>
        <v>150</v>
      </c>
      <c r="AK82" s="301"/>
      <c r="AL82" s="296" t="e">
        <f>+AK82/D82</f>
        <v>#DIV/0!</v>
      </c>
      <c r="AM82" s="35" t="s">
        <v>209</v>
      </c>
    </row>
    <row r="83" spans="1:39" s="1" customFormat="1" x14ac:dyDescent="0.25">
      <c r="A83" s="268">
        <f t="shared" si="1"/>
        <v>74</v>
      </c>
      <c r="B83" s="269" t="s">
        <v>487</v>
      </c>
      <c r="C83" s="177" t="s">
        <v>270</v>
      </c>
      <c r="D83" s="270">
        <v>36</v>
      </c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>
        <v>96</v>
      </c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  <c r="AF83" s="271"/>
      <c r="AG83" s="271"/>
      <c r="AH83" s="271">
        <v>18</v>
      </c>
      <c r="AI83" s="272"/>
      <c r="AJ83" s="308">
        <f>SUM(D83:AI83)</f>
        <v>150</v>
      </c>
      <c r="AK83" s="301">
        <v>113</v>
      </c>
      <c r="AL83" s="296">
        <f>+AK83/D83</f>
        <v>3.1388888888888888</v>
      </c>
      <c r="AM83" s="35" t="s">
        <v>209</v>
      </c>
    </row>
    <row r="84" spans="1:39" s="1" customFormat="1" x14ac:dyDescent="0.25">
      <c r="A84" s="268">
        <f t="shared" si="1"/>
        <v>75</v>
      </c>
      <c r="B84" s="269" t="s">
        <v>424</v>
      </c>
      <c r="C84" s="177" t="s">
        <v>518</v>
      </c>
      <c r="D84" s="270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>
        <v>6</v>
      </c>
      <c r="T84" s="271"/>
      <c r="U84" s="271"/>
      <c r="V84" s="271"/>
      <c r="W84" s="271"/>
      <c r="X84" s="271"/>
      <c r="Y84" s="271">
        <v>144</v>
      </c>
      <c r="Z84" s="271"/>
      <c r="AA84" s="271"/>
      <c r="AB84" s="271"/>
      <c r="AC84" s="271"/>
      <c r="AD84" s="271"/>
      <c r="AE84" s="271"/>
      <c r="AF84" s="271"/>
      <c r="AG84" s="271"/>
      <c r="AH84" s="271"/>
      <c r="AI84" s="272"/>
      <c r="AJ84" s="308">
        <f>SUM(D84:AI84)</f>
        <v>150</v>
      </c>
      <c r="AK84" s="301"/>
      <c r="AL84" s="296" t="e">
        <f>+AK84/D84</f>
        <v>#DIV/0!</v>
      </c>
      <c r="AM84" s="35" t="s">
        <v>209</v>
      </c>
    </row>
    <row r="85" spans="1:39" s="1" customFormat="1" x14ac:dyDescent="0.25">
      <c r="A85" s="268">
        <f t="shared" si="1"/>
        <v>76</v>
      </c>
      <c r="B85" s="269" t="s">
        <v>424</v>
      </c>
      <c r="C85" s="177" t="s">
        <v>236</v>
      </c>
      <c r="D85" s="270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>
        <v>30</v>
      </c>
      <c r="T85" s="271"/>
      <c r="U85" s="271"/>
      <c r="V85" s="271"/>
      <c r="W85" s="271"/>
      <c r="X85" s="271">
        <v>12</v>
      </c>
      <c r="Y85" s="271">
        <v>108</v>
      </c>
      <c r="Z85" s="271"/>
      <c r="AA85" s="271"/>
      <c r="AB85" s="271"/>
      <c r="AC85" s="271"/>
      <c r="AD85" s="271"/>
      <c r="AE85" s="271"/>
      <c r="AF85" s="271"/>
      <c r="AG85" s="271"/>
      <c r="AH85" s="271"/>
      <c r="AI85" s="272"/>
      <c r="AJ85" s="308">
        <f>SUM(D85:AI85)</f>
        <v>150</v>
      </c>
      <c r="AK85" s="301"/>
      <c r="AL85" s="296" t="e">
        <f>+AK85/D85</f>
        <v>#DIV/0!</v>
      </c>
      <c r="AM85" s="35" t="s">
        <v>209</v>
      </c>
    </row>
    <row r="86" spans="1:39" s="1" customFormat="1" x14ac:dyDescent="0.25">
      <c r="A86" s="268">
        <f t="shared" si="1"/>
        <v>77</v>
      </c>
      <c r="B86" s="269" t="s">
        <v>429</v>
      </c>
      <c r="C86" s="177" t="s">
        <v>274</v>
      </c>
      <c r="D86" s="270">
        <v>4</v>
      </c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>
        <v>30</v>
      </c>
      <c r="T86" s="271"/>
      <c r="U86" s="271">
        <v>36</v>
      </c>
      <c r="V86" s="271"/>
      <c r="W86" s="271"/>
      <c r="X86" s="271">
        <v>24</v>
      </c>
      <c r="Y86" s="271">
        <v>60</v>
      </c>
      <c r="Z86" s="271"/>
      <c r="AA86" s="271"/>
      <c r="AB86" s="290" t="s">
        <v>519</v>
      </c>
      <c r="AC86" s="290"/>
      <c r="AD86" s="290"/>
      <c r="AE86" s="290"/>
      <c r="AF86" s="271"/>
      <c r="AG86" s="271"/>
      <c r="AH86" s="271">
        <v>2</v>
      </c>
      <c r="AI86" s="272"/>
      <c r="AJ86" s="308">
        <f>SUM(D86:AI86)</f>
        <v>156</v>
      </c>
      <c r="AK86" s="301"/>
      <c r="AL86" s="296">
        <f>+AK86/D86</f>
        <v>0</v>
      </c>
      <c r="AM86" s="35" t="s">
        <v>209</v>
      </c>
    </row>
    <row r="87" spans="1:39" s="1" customFormat="1" x14ac:dyDescent="0.25">
      <c r="A87" s="268">
        <f t="shared" si="1"/>
        <v>78</v>
      </c>
      <c r="B87" s="269" t="s">
        <v>429</v>
      </c>
      <c r="C87" s="177" t="s">
        <v>275</v>
      </c>
      <c r="D87" s="270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>
        <v>66</v>
      </c>
      <c r="T87" s="271"/>
      <c r="U87" s="271">
        <v>12</v>
      </c>
      <c r="V87" s="271"/>
      <c r="W87" s="271"/>
      <c r="X87" s="271"/>
      <c r="Y87" s="271">
        <v>72</v>
      </c>
      <c r="Z87" s="271"/>
      <c r="AA87" s="271"/>
      <c r="AB87" s="271"/>
      <c r="AC87" s="271"/>
      <c r="AD87" s="271"/>
      <c r="AE87" s="271"/>
      <c r="AF87" s="271"/>
      <c r="AG87" s="271"/>
      <c r="AH87" s="271"/>
      <c r="AI87" s="272"/>
      <c r="AJ87" s="308">
        <f>SUM(D87:AI87)</f>
        <v>150</v>
      </c>
      <c r="AK87" s="301">
        <v>3</v>
      </c>
      <c r="AL87" s="296" t="e">
        <f>+AK87/D87</f>
        <v>#DIV/0!</v>
      </c>
      <c r="AM87" s="35" t="s">
        <v>209</v>
      </c>
    </row>
    <row r="88" spans="1:39" s="1" customFormat="1" ht="15.75" customHeight="1" x14ac:dyDescent="0.25">
      <c r="A88" s="268">
        <f t="shared" si="1"/>
        <v>79</v>
      </c>
      <c r="B88" s="269" t="s">
        <v>487</v>
      </c>
      <c r="C88" s="177" t="s">
        <v>276</v>
      </c>
      <c r="D88" s="270">
        <v>32</v>
      </c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>
        <v>96</v>
      </c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>
        <v>16</v>
      </c>
      <c r="AI88" s="272">
        <v>6</v>
      </c>
      <c r="AJ88" s="308">
        <f>SUM(D88:AI88)</f>
        <v>150</v>
      </c>
      <c r="AK88" s="301">
        <v>125</v>
      </c>
      <c r="AL88" s="296">
        <f>+AK88/D88</f>
        <v>3.90625</v>
      </c>
      <c r="AM88" s="35" t="s">
        <v>209</v>
      </c>
    </row>
    <row r="89" spans="1:39" s="1" customFormat="1" x14ac:dyDescent="0.25">
      <c r="A89" s="268">
        <f t="shared" si="1"/>
        <v>80</v>
      </c>
      <c r="B89" s="269" t="s">
        <v>498</v>
      </c>
      <c r="C89" s="177" t="s">
        <v>277</v>
      </c>
      <c r="D89" s="270">
        <v>48</v>
      </c>
      <c r="E89" s="271"/>
      <c r="F89" s="271">
        <v>30</v>
      </c>
      <c r="G89" s="271"/>
      <c r="H89" s="271"/>
      <c r="I89" s="271"/>
      <c r="J89" s="271"/>
      <c r="K89" s="271"/>
      <c r="L89" s="271">
        <v>42</v>
      </c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  <c r="AC89" s="271"/>
      <c r="AD89" s="271"/>
      <c r="AE89" s="271"/>
      <c r="AF89" s="271"/>
      <c r="AG89" s="271"/>
      <c r="AH89" s="271">
        <v>24</v>
      </c>
      <c r="AI89" s="272">
        <v>6</v>
      </c>
      <c r="AJ89" s="308">
        <f>SUM(D89:AI89)</f>
        <v>150</v>
      </c>
      <c r="AK89" s="301">
        <v>220</v>
      </c>
      <c r="AL89" s="296">
        <f>+AK89/D89</f>
        <v>4.583333333333333</v>
      </c>
      <c r="AM89" s="35" t="s">
        <v>209</v>
      </c>
    </row>
    <row r="90" spans="1:39" s="1" customFormat="1" x14ac:dyDescent="0.25">
      <c r="A90" s="268">
        <f t="shared" si="1"/>
        <v>81</v>
      </c>
      <c r="B90" s="269" t="s">
        <v>501</v>
      </c>
      <c r="C90" s="177" t="s">
        <v>278</v>
      </c>
      <c r="D90" s="270">
        <v>56</v>
      </c>
      <c r="E90" s="271"/>
      <c r="F90" s="271"/>
      <c r="G90" s="271"/>
      <c r="H90" s="271"/>
      <c r="I90" s="271"/>
      <c r="J90" s="271"/>
      <c r="K90" s="271"/>
      <c r="L90" s="271">
        <v>30</v>
      </c>
      <c r="M90" s="271"/>
      <c r="N90" s="271"/>
      <c r="O90" s="271">
        <v>20</v>
      </c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>
        <v>38</v>
      </c>
      <c r="AI90" s="272">
        <v>6</v>
      </c>
      <c r="AJ90" s="308">
        <f>SUM(D90:AI90)</f>
        <v>150</v>
      </c>
      <c r="AK90" s="301">
        <v>139</v>
      </c>
      <c r="AL90" s="296">
        <f>+AK90/D90</f>
        <v>2.4821428571428572</v>
      </c>
      <c r="AM90" s="35" t="s">
        <v>209</v>
      </c>
    </row>
    <row r="91" spans="1:39" s="1" customFormat="1" x14ac:dyDescent="0.25">
      <c r="A91" s="268">
        <f t="shared" si="1"/>
        <v>82</v>
      </c>
      <c r="B91" s="269" t="s">
        <v>512</v>
      </c>
      <c r="C91" s="177" t="s">
        <v>280</v>
      </c>
      <c r="D91" s="270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>
        <v>6</v>
      </c>
      <c r="V91" s="271"/>
      <c r="W91" s="271"/>
      <c r="X91" s="271">
        <v>84</v>
      </c>
      <c r="Y91" s="271">
        <v>60</v>
      </c>
      <c r="Z91" s="271"/>
      <c r="AA91" s="271"/>
      <c r="AB91" s="271"/>
      <c r="AC91" s="271"/>
      <c r="AD91" s="271"/>
      <c r="AE91" s="271"/>
      <c r="AF91" s="271"/>
      <c r="AG91" s="271"/>
      <c r="AH91" s="271"/>
      <c r="AI91" s="272"/>
      <c r="AJ91" s="308">
        <f>SUM(D91:AI91)</f>
        <v>150</v>
      </c>
      <c r="AK91" s="301"/>
      <c r="AL91" s="296" t="e">
        <f>+AK91/D91</f>
        <v>#DIV/0!</v>
      </c>
      <c r="AM91" s="35" t="s">
        <v>209</v>
      </c>
    </row>
    <row r="92" spans="1:39" s="1" customFormat="1" x14ac:dyDescent="0.25">
      <c r="A92" s="268">
        <f t="shared" si="1"/>
        <v>83</v>
      </c>
      <c r="B92" s="269" t="s">
        <v>453</v>
      </c>
      <c r="C92" s="177" t="s">
        <v>327</v>
      </c>
      <c r="D92" s="270">
        <v>44</v>
      </c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>
        <v>12</v>
      </c>
      <c r="S92" s="271"/>
      <c r="T92" s="271"/>
      <c r="U92" s="271">
        <v>72</v>
      </c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>
        <v>22</v>
      </c>
      <c r="AI92" s="272"/>
      <c r="AJ92" s="308">
        <f>SUM(D92:AI92)</f>
        <v>150</v>
      </c>
      <c r="AK92" s="301">
        <v>34</v>
      </c>
      <c r="AL92" s="296">
        <f>+AK92/D92</f>
        <v>0.77272727272727271</v>
      </c>
      <c r="AM92" s="35" t="s">
        <v>209</v>
      </c>
    </row>
    <row r="93" spans="1:39" s="1" customFormat="1" x14ac:dyDescent="0.25">
      <c r="A93" s="268">
        <f t="shared" si="1"/>
        <v>84</v>
      </c>
      <c r="B93" s="269" t="s">
        <v>494</v>
      </c>
      <c r="C93" s="177" t="s">
        <v>328</v>
      </c>
      <c r="D93" s="270">
        <v>4</v>
      </c>
      <c r="E93" s="271"/>
      <c r="F93" s="271"/>
      <c r="G93" s="271"/>
      <c r="H93" s="271"/>
      <c r="I93" s="271"/>
      <c r="J93" s="271">
        <v>6</v>
      </c>
      <c r="K93" s="271"/>
      <c r="L93" s="271"/>
      <c r="M93" s="271"/>
      <c r="N93" s="271"/>
      <c r="O93" s="271"/>
      <c r="P93" s="271"/>
      <c r="Q93" s="271"/>
      <c r="R93" s="271"/>
      <c r="S93" s="271">
        <v>18</v>
      </c>
      <c r="T93" s="271"/>
      <c r="U93" s="271"/>
      <c r="V93" s="271"/>
      <c r="W93" s="271"/>
      <c r="X93" s="271">
        <v>72</v>
      </c>
      <c r="Y93" s="271">
        <v>48</v>
      </c>
      <c r="Z93" s="271"/>
      <c r="AA93" s="271"/>
      <c r="AB93" s="271"/>
      <c r="AC93" s="271"/>
      <c r="AD93" s="271"/>
      <c r="AE93" s="271"/>
      <c r="AF93" s="271"/>
      <c r="AG93" s="271"/>
      <c r="AH93" s="271">
        <v>2</v>
      </c>
      <c r="AI93" s="272"/>
      <c r="AJ93" s="308">
        <f>SUM(D93:AI93)</f>
        <v>150</v>
      </c>
      <c r="AK93" s="301">
        <v>28</v>
      </c>
      <c r="AL93" s="296">
        <f>+AK93/D93</f>
        <v>7</v>
      </c>
      <c r="AM93" s="35" t="s">
        <v>209</v>
      </c>
    </row>
    <row r="94" spans="1:39" s="1" customFormat="1" x14ac:dyDescent="0.25">
      <c r="A94" s="268">
        <f t="shared" si="1"/>
        <v>85</v>
      </c>
      <c r="B94" s="269" t="s">
        <v>494</v>
      </c>
      <c r="C94" s="177" t="s">
        <v>330</v>
      </c>
      <c r="D94" s="270">
        <v>4</v>
      </c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>
        <v>24</v>
      </c>
      <c r="T94" s="271"/>
      <c r="U94" s="271"/>
      <c r="V94" s="271"/>
      <c r="W94" s="271"/>
      <c r="X94" s="271">
        <v>60</v>
      </c>
      <c r="Y94" s="271">
        <v>60</v>
      </c>
      <c r="Z94" s="271"/>
      <c r="AA94" s="271"/>
      <c r="AB94" s="271"/>
      <c r="AC94" s="271"/>
      <c r="AD94" s="271"/>
      <c r="AE94" s="271"/>
      <c r="AF94" s="271"/>
      <c r="AG94" s="271"/>
      <c r="AH94" s="271">
        <v>2</v>
      </c>
      <c r="AI94" s="272"/>
      <c r="AJ94" s="308">
        <f>SUM(D94:AI94)</f>
        <v>150</v>
      </c>
      <c r="AK94" s="301">
        <v>17</v>
      </c>
      <c r="AL94" s="296">
        <f>+AK94/D94</f>
        <v>4.25</v>
      </c>
      <c r="AM94" s="35" t="s">
        <v>209</v>
      </c>
    </row>
    <row r="95" spans="1:39" s="1" customFormat="1" x14ac:dyDescent="0.25">
      <c r="A95" s="268">
        <f t="shared" si="1"/>
        <v>86</v>
      </c>
      <c r="B95" s="269" t="s">
        <v>491</v>
      </c>
      <c r="C95" s="177" t="s">
        <v>331</v>
      </c>
      <c r="D95" s="270">
        <v>8</v>
      </c>
      <c r="E95" s="271"/>
      <c r="F95" s="271"/>
      <c r="G95" s="271"/>
      <c r="H95" s="271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>
        <v>54</v>
      </c>
      <c r="V95" s="271"/>
      <c r="W95" s="271"/>
      <c r="X95" s="271">
        <v>36</v>
      </c>
      <c r="Y95" s="271">
        <v>48</v>
      </c>
      <c r="Z95" s="271"/>
      <c r="AA95" s="271"/>
      <c r="AB95" s="271"/>
      <c r="AC95" s="271"/>
      <c r="AD95" s="271"/>
      <c r="AE95" s="271"/>
      <c r="AF95" s="271"/>
      <c r="AG95" s="271"/>
      <c r="AH95" s="271">
        <v>4</v>
      </c>
      <c r="AI95" s="272"/>
      <c r="AJ95" s="308">
        <f>SUM(D95:AI95)</f>
        <v>150</v>
      </c>
      <c r="AK95" s="301">
        <v>13</v>
      </c>
      <c r="AL95" s="296">
        <f>+AK95/D95</f>
        <v>1.625</v>
      </c>
      <c r="AM95" s="35" t="s">
        <v>209</v>
      </c>
    </row>
    <row r="96" spans="1:39" s="1" customFormat="1" x14ac:dyDescent="0.25">
      <c r="A96" s="268">
        <f t="shared" si="1"/>
        <v>87</v>
      </c>
      <c r="B96" s="269" t="s">
        <v>491</v>
      </c>
      <c r="C96" s="177" t="s">
        <v>332</v>
      </c>
      <c r="D96" s="270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>
        <v>54</v>
      </c>
      <c r="V96" s="271"/>
      <c r="W96" s="271"/>
      <c r="X96" s="271">
        <v>48</v>
      </c>
      <c r="Y96" s="271">
        <v>48</v>
      </c>
      <c r="Z96" s="271"/>
      <c r="AA96" s="271"/>
      <c r="AB96" s="271"/>
      <c r="AC96" s="271"/>
      <c r="AD96" s="271"/>
      <c r="AE96" s="271"/>
      <c r="AF96" s="271"/>
      <c r="AG96" s="271"/>
      <c r="AH96" s="271"/>
      <c r="AI96" s="272"/>
      <c r="AJ96" s="308">
        <f>SUM(D96:AI96)</f>
        <v>150</v>
      </c>
      <c r="AK96" s="301"/>
      <c r="AL96" s="296" t="e">
        <f>+AK96/D96</f>
        <v>#DIV/0!</v>
      </c>
      <c r="AM96" s="35" t="s">
        <v>209</v>
      </c>
    </row>
    <row r="97" spans="1:39" s="1" customFormat="1" x14ac:dyDescent="0.25">
      <c r="A97" s="268">
        <f t="shared" si="1"/>
        <v>88</v>
      </c>
      <c r="B97" s="269" t="s">
        <v>491</v>
      </c>
      <c r="C97" s="177" t="s">
        <v>333</v>
      </c>
      <c r="D97" s="270">
        <v>4</v>
      </c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>
        <v>48</v>
      </c>
      <c r="V97" s="271"/>
      <c r="W97" s="271"/>
      <c r="X97" s="271">
        <v>24</v>
      </c>
      <c r="Y97" s="271">
        <v>72</v>
      </c>
      <c r="Z97" s="271"/>
      <c r="AA97" s="271"/>
      <c r="AB97" s="271"/>
      <c r="AC97" s="271"/>
      <c r="AD97" s="271"/>
      <c r="AE97" s="271"/>
      <c r="AF97" s="271"/>
      <c r="AG97" s="271"/>
      <c r="AH97" s="271">
        <v>2</v>
      </c>
      <c r="AI97" s="272"/>
      <c r="AJ97" s="308">
        <f>SUM(D97:AI97)</f>
        <v>150</v>
      </c>
      <c r="AK97" s="301"/>
      <c r="AL97" s="296">
        <f>+AK97/D97</f>
        <v>0</v>
      </c>
      <c r="AM97" s="35" t="s">
        <v>209</v>
      </c>
    </row>
    <row r="98" spans="1:39" s="1" customFormat="1" x14ac:dyDescent="0.25">
      <c r="A98" s="268">
        <f t="shared" si="1"/>
        <v>89</v>
      </c>
      <c r="B98" s="269" t="s">
        <v>488</v>
      </c>
      <c r="C98" s="177" t="s">
        <v>334</v>
      </c>
      <c r="D98" s="270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>
        <v>54</v>
      </c>
      <c r="V98" s="271"/>
      <c r="W98" s="271"/>
      <c r="X98" s="271">
        <v>48</v>
      </c>
      <c r="Y98" s="271">
        <v>48</v>
      </c>
      <c r="Z98" s="271"/>
      <c r="AA98" s="271"/>
      <c r="AB98" s="271"/>
      <c r="AC98" s="271"/>
      <c r="AD98" s="271"/>
      <c r="AE98" s="271"/>
      <c r="AF98" s="271"/>
      <c r="AG98" s="271"/>
      <c r="AH98" s="271"/>
      <c r="AI98" s="272"/>
      <c r="AJ98" s="308">
        <f>SUM(D98:AI98)</f>
        <v>150</v>
      </c>
      <c r="AK98" s="301"/>
      <c r="AL98" s="296" t="e">
        <f>+AK98/D98</f>
        <v>#DIV/0!</v>
      </c>
      <c r="AM98" s="35" t="s">
        <v>209</v>
      </c>
    </row>
    <row r="99" spans="1:39" s="1" customFormat="1" x14ac:dyDescent="0.25">
      <c r="A99" s="268">
        <f t="shared" si="1"/>
        <v>90</v>
      </c>
      <c r="B99" s="269" t="s">
        <v>424</v>
      </c>
      <c r="C99" s="177" t="s">
        <v>335</v>
      </c>
      <c r="D99" s="270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>
        <v>6</v>
      </c>
      <c r="T99" s="271"/>
      <c r="U99" s="271"/>
      <c r="V99" s="271"/>
      <c r="W99" s="271"/>
      <c r="X99" s="271">
        <v>108</v>
      </c>
      <c r="Y99" s="271">
        <v>36</v>
      </c>
      <c r="Z99" s="271"/>
      <c r="AA99" s="271"/>
      <c r="AB99" s="271"/>
      <c r="AC99" s="271"/>
      <c r="AD99" s="271"/>
      <c r="AE99" s="271"/>
      <c r="AF99" s="271"/>
      <c r="AG99" s="271"/>
      <c r="AH99" s="271"/>
      <c r="AI99" s="272"/>
      <c r="AJ99" s="308">
        <f>SUM(D99:AI99)</f>
        <v>150</v>
      </c>
      <c r="AK99" s="301"/>
      <c r="AL99" s="296" t="e">
        <f>+AK99/D99</f>
        <v>#DIV/0!</v>
      </c>
      <c r="AM99" s="35" t="s">
        <v>209</v>
      </c>
    </row>
    <row r="100" spans="1:39" s="1" customFormat="1" x14ac:dyDescent="0.25">
      <c r="A100" s="268">
        <f t="shared" si="1"/>
        <v>91</v>
      </c>
      <c r="B100" s="269" t="s">
        <v>424</v>
      </c>
      <c r="C100" s="177" t="s">
        <v>336</v>
      </c>
      <c r="D100" s="270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>
        <v>6</v>
      </c>
      <c r="T100" s="271"/>
      <c r="U100" s="271"/>
      <c r="V100" s="271"/>
      <c r="W100" s="271"/>
      <c r="X100" s="271"/>
      <c r="Y100" s="271"/>
      <c r="Z100" s="271"/>
      <c r="AA100" s="271"/>
      <c r="AB100" s="290" t="s">
        <v>585</v>
      </c>
      <c r="AC100" s="290"/>
      <c r="AD100" s="290"/>
      <c r="AE100" s="290"/>
      <c r="AF100" s="271"/>
      <c r="AG100" s="271"/>
      <c r="AH100" s="271"/>
      <c r="AI100" s="272"/>
      <c r="AJ100" s="308">
        <f>SUM(D100:AI100)</f>
        <v>6</v>
      </c>
      <c r="AK100" s="301"/>
      <c r="AL100" s="296" t="e">
        <f>+AK100/D100</f>
        <v>#DIV/0!</v>
      </c>
      <c r="AM100" s="35" t="s">
        <v>209</v>
      </c>
    </row>
    <row r="101" spans="1:39" s="1" customFormat="1" x14ac:dyDescent="0.25">
      <c r="A101" s="268">
        <f t="shared" si="1"/>
        <v>92</v>
      </c>
      <c r="B101" s="269" t="s">
        <v>429</v>
      </c>
      <c r="C101" s="177" t="s">
        <v>337</v>
      </c>
      <c r="D101" s="270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>
        <v>30</v>
      </c>
      <c r="T101" s="271"/>
      <c r="U101" s="271">
        <v>24</v>
      </c>
      <c r="V101" s="271"/>
      <c r="W101" s="271"/>
      <c r="X101" s="271">
        <v>24</v>
      </c>
      <c r="Y101" s="271">
        <v>72</v>
      </c>
      <c r="Z101" s="271"/>
      <c r="AA101" s="271"/>
      <c r="AB101" s="271"/>
      <c r="AC101" s="271"/>
      <c r="AD101" s="271"/>
      <c r="AE101" s="271"/>
      <c r="AF101" s="271"/>
      <c r="AG101" s="271"/>
      <c r="AH101" s="271"/>
      <c r="AI101" s="272"/>
      <c r="AJ101" s="308">
        <f>SUM(D101:AI101)</f>
        <v>150</v>
      </c>
      <c r="AK101" s="301">
        <v>1</v>
      </c>
      <c r="AL101" s="296" t="e">
        <f>+AK101/D101</f>
        <v>#DIV/0!</v>
      </c>
      <c r="AM101" s="35" t="s">
        <v>209</v>
      </c>
    </row>
    <row r="102" spans="1:39" s="1" customFormat="1" x14ac:dyDescent="0.25">
      <c r="A102" s="268">
        <f t="shared" si="1"/>
        <v>93</v>
      </c>
      <c r="B102" s="269" t="s">
        <v>429</v>
      </c>
      <c r="C102" s="177" t="s">
        <v>338</v>
      </c>
      <c r="D102" s="270">
        <v>8</v>
      </c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>
        <v>48</v>
      </c>
      <c r="T102" s="271"/>
      <c r="U102" s="271">
        <v>72</v>
      </c>
      <c r="V102" s="271"/>
      <c r="W102" s="271"/>
      <c r="X102" s="271">
        <v>60</v>
      </c>
      <c r="Y102" s="271">
        <v>108</v>
      </c>
      <c r="Z102" s="271"/>
      <c r="AA102" s="271"/>
      <c r="AB102" s="271"/>
      <c r="AC102" s="271"/>
      <c r="AD102" s="271"/>
      <c r="AE102" s="271"/>
      <c r="AF102" s="271"/>
      <c r="AG102" s="271"/>
      <c r="AH102" s="271">
        <v>4</v>
      </c>
      <c r="AI102" s="272"/>
      <c r="AJ102" s="308">
        <f>SUM(D102:AI102)</f>
        <v>300</v>
      </c>
      <c r="AK102" s="301">
        <v>40</v>
      </c>
      <c r="AL102" s="296">
        <f>+AK102/D102</f>
        <v>5</v>
      </c>
      <c r="AM102" s="35" t="s">
        <v>209</v>
      </c>
    </row>
    <row r="103" spans="1:39" s="1" customFormat="1" x14ac:dyDescent="0.25">
      <c r="A103" s="268">
        <f t="shared" si="1"/>
        <v>94</v>
      </c>
      <c r="B103" s="269" t="s">
        <v>429</v>
      </c>
      <c r="C103" s="177" t="s">
        <v>339</v>
      </c>
      <c r="D103" s="270"/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>
        <v>54</v>
      </c>
      <c r="T103" s="271"/>
      <c r="U103" s="271">
        <v>24</v>
      </c>
      <c r="V103" s="271"/>
      <c r="W103" s="271"/>
      <c r="X103" s="271">
        <v>24</v>
      </c>
      <c r="Y103" s="271">
        <v>120</v>
      </c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2"/>
      <c r="AJ103" s="308">
        <f>SUM(D103:AI103)</f>
        <v>222</v>
      </c>
      <c r="AK103" s="301">
        <v>9</v>
      </c>
      <c r="AL103" s="296" t="e">
        <f>+AK103/D103</f>
        <v>#DIV/0!</v>
      </c>
      <c r="AM103" s="35" t="s">
        <v>209</v>
      </c>
    </row>
    <row r="104" spans="1:39" s="1" customFormat="1" x14ac:dyDescent="0.25">
      <c r="A104" s="268">
        <f t="shared" si="1"/>
        <v>95</v>
      </c>
      <c r="B104" s="269" t="s">
        <v>512</v>
      </c>
      <c r="C104" s="177" t="s">
        <v>520</v>
      </c>
      <c r="D104" s="270"/>
      <c r="E104" s="271"/>
      <c r="F104" s="271"/>
      <c r="G104" s="271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>
        <v>6</v>
      </c>
      <c r="V104" s="271"/>
      <c r="W104" s="271"/>
      <c r="X104" s="271">
        <v>60</v>
      </c>
      <c r="Y104" s="271">
        <v>84</v>
      </c>
      <c r="Z104" s="271"/>
      <c r="AA104" s="271"/>
      <c r="AB104" s="271"/>
      <c r="AC104" s="271"/>
      <c r="AD104" s="271"/>
      <c r="AE104" s="271"/>
      <c r="AF104" s="271"/>
      <c r="AG104" s="271"/>
      <c r="AH104" s="271"/>
      <c r="AI104" s="272"/>
      <c r="AJ104" s="308">
        <f>SUM(D104:AI104)</f>
        <v>150</v>
      </c>
      <c r="AK104" s="301"/>
      <c r="AL104" s="296" t="e">
        <f>+AK104/D104</f>
        <v>#DIV/0!</v>
      </c>
      <c r="AM104" s="35" t="s">
        <v>209</v>
      </c>
    </row>
    <row r="105" spans="1:39" s="1" customFormat="1" x14ac:dyDescent="0.25">
      <c r="A105" s="268">
        <f t="shared" si="1"/>
        <v>96</v>
      </c>
      <c r="B105" s="269" t="s">
        <v>424</v>
      </c>
      <c r="C105" s="177" t="s">
        <v>397</v>
      </c>
      <c r="D105" s="270"/>
      <c r="E105" s="271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>
        <v>6</v>
      </c>
      <c r="T105" s="271"/>
      <c r="U105" s="271"/>
      <c r="V105" s="271"/>
      <c r="W105" s="271"/>
      <c r="X105" s="271">
        <v>132</v>
      </c>
      <c r="Y105" s="271">
        <v>12</v>
      </c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2"/>
      <c r="AJ105" s="308">
        <f>SUM(D105:AI105)</f>
        <v>150</v>
      </c>
      <c r="AK105" s="301"/>
      <c r="AL105" s="296" t="e">
        <f>+AK105/D105</f>
        <v>#DIV/0!</v>
      </c>
      <c r="AM105" s="35" t="s">
        <v>209</v>
      </c>
    </row>
    <row r="106" spans="1:39" s="1" customFormat="1" x14ac:dyDescent="0.25">
      <c r="A106" s="268">
        <f t="shared" si="1"/>
        <v>97</v>
      </c>
      <c r="B106" s="269" t="s">
        <v>521</v>
      </c>
      <c r="C106" s="177" t="s">
        <v>399</v>
      </c>
      <c r="D106" s="270">
        <v>52</v>
      </c>
      <c r="E106" s="271"/>
      <c r="F106" s="271"/>
      <c r="G106" s="271"/>
      <c r="H106" s="271"/>
      <c r="I106" s="271"/>
      <c r="J106" s="271"/>
      <c r="K106" s="271"/>
      <c r="L106" s="271">
        <v>66</v>
      </c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F106" s="271"/>
      <c r="AG106" s="271"/>
      <c r="AH106" s="271">
        <v>26</v>
      </c>
      <c r="AI106" s="272">
        <v>6</v>
      </c>
      <c r="AJ106" s="308">
        <f>SUM(D106:AI106)</f>
        <v>150</v>
      </c>
      <c r="AK106" s="301">
        <v>229</v>
      </c>
      <c r="AL106" s="296">
        <f>+AK106/D106</f>
        <v>4.4038461538461542</v>
      </c>
      <c r="AM106" s="35" t="s">
        <v>209</v>
      </c>
    </row>
    <row r="107" spans="1:39" s="1" customFormat="1" x14ac:dyDescent="0.25">
      <c r="A107" s="268">
        <f t="shared" si="1"/>
        <v>98</v>
      </c>
      <c r="B107" s="269" t="s">
        <v>487</v>
      </c>
      <c r="C107" s="177" t="s">
        <v>400</v>
      </c>
      <c r="D107" s="270">
        <v>40</v>
      </c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>
        <v>84</v>
      </c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>
        <v>20</v>
      </c>
      <c r="AI107" s="272">
        <v>6</v>
      </c>
      <c r="AJ107" s="308">
        <f>SUM(D107:AI107)</f>
        <v>150</v>
      </c>
      <c r="AK107" s="301">
        <v>96</v>
      </c>
      <c r="AL107" s="296">
        <f>+AK107/D107</f>
        <v>2.4</v>
      </c>
      <c r="AM107" s="35" t="s">
        <v>209</v>
      </c>
    </row>
    <row r="108" spans="1:39" s="1" customFormat="1" x14ac:dyDescent="0.25">
      <c r="A108" s="268">
        <f t="shared" si="1"/>
        <v>99</v>
      </c>
      <c r="B108" s="269" t="s">
        <v>487</v>
      </c>
      <c r="C108" s="177" t="s">
        <v>401</v>
      </c>
      <c r="D108" s="270">
        <v>36</v>
      </c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>
        <v>84</v>
      </c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F108" s="271"/>
      <c r="AG108" s="271"/>
      <c r="AH108" s="271">
        <v>18</v>
      </c>
      <c r="AI108" s="272">
        <v>6</v>
      </c>
      <c r="AJ108" s="308">
        <f>SUM(D108:AI108)</f>
        <v>144</v>
      </c>
      <c r="AK108" s="301">
        <v>121</v>
      </c>
      <c r="AL108" s="296">
        <f>+AK108/D108</f>
        <v>3.3611111111111112</v>
      </c>
      <c r="AM108" s="35" t="s">
        <v>209</v>
      </c>
    </row>
    <row r="109" spans="1:39" s="1" customFormat="1" x14ac:dyDescent="0.25">
      <c r="A109" s="268">
        <f t="shared" si="1"/>
        <v>100</v>
      </c>
      <c r="B109" s="269" t="s">
        <v>429</v>
      </c>
      <c r="C109" s="177" t="s">
        <v>402</v>
      </c>
      <c r="D109" s="270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>
        <v>66</v>
      </c>
      <c r="T109" s="271"/>
      <c r="U109" s="271">
        <v>36</v>
      </c>
      <c r="V109" s="271"/>
      <c r="W109" s="271"/>
      <c r="X109" s="271"/>
      <c r="Y109" s="271">
        <v>48</v>
      </c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2"/>
      <c r="AJ109" s="308">
        <f>SUM(D109:AI109)</f>
        <v>150</v>
      </c>
      <c r="AK109" s="301">
        <v>6</v>
      </c>
      <c r="AL109" s="296" t="e">
        <f>+AK109/D109</f>
        <v>#DIV/0!</v>
      </c>
      <c r="AM109" s="35" t="s">
        <v>209</v>
      </c>
    </row>
    <row r="110" spans="1:39" s="1" customFormat="1" x14ac:dyDescent="0.25">
      <c r="A110" s="268">
        <f t="shared" si="1"/>
        <v>101</v>
      </c>
      <c r="B110" s="269" t="s">
        <v>515</v>
      </c>
      <c r="C110" s="177" t="s">
        <v>403</v>
      </c>
      <c r="D110" s="270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>
        <v>90</v>
      </c>
      <c r="T110" s="271"/>
      <c r="U110" s="271"/>
      <c r="V110" s="271"/>
      <c r="W110" s="271"/>
      <c r="X110" s="271">
        <v>60</v>
      </c>
      <c r="Y110" s="271"/>
      <c r="Z110" s="271"/>
      <c r="AA110" s="271"/>
      <c r="AB110" s="271"/>
      <c r="AC110" s="271"/>
      <c r="AD110" s="271"/>
      <c r="AE110" s="271"/>
      <c r="AF110" s="271"/>
      <c r="AG110" s="271"/>
      <c r="AH110" s="271"/>
      <c r="AI110" s="272"/>
      <c r="AJ110" s="308">
        <f>SUM(D110:AI110)</f>
        <v>150</v>
      </c>
      <c r="AK110" s="301"/>
      <c r="AL110" s="296" t="e">
        <f>+AK110/D110</f>
        <v>#DIV/0!</v>
      </c>
      <c r="AM110" s="35" t="s">
        <v>209</v>
      </c>
    </row>
    <row r="111" spans="1:39" s="1" customFormat="1" x14ac:dyDescent="0.25">
      <c r="A111" s="268">
        <f t="shared" si="1"/>
        <v>102</v>
      </c>
      <c r="B111" s="269" t="s">
        <v>515</v>
      </c>
      <c r="C111" s="177" t="s">
        <v>404</v>
      </c>
      <c r="D111" s="270"/>
      <c r="E111" s="271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>
        <v>150</v>
      </c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2"/>
      <c r="AJ111" s="308">
        <f>SUM(D111:AI111)</f>
        <v>150</v>
      </c>
      <c r="AK111" s="301"/>
      <c r="AL111" s="296" t="e">
        <f>+AK111/D111</f>
        <v>#DIV/0!</v>
      </c>
      <c r="AM111" s="35" t="s">
        <v>209</v>
      </c>
    </row>
    <row r="112" spans="1:39" s="1" customFormat="1" x14ac:dyDescent="0.25">
      <c r="A112" s="268">
        <f t="shared" si="1"/>
        <v>103</v>
      </c>
      <c r="B112" s="269" t="s">
        <v>522</v>
      </c>
      <c r="C112" s="177" t="s">
        <v>342</v>
      </c>
      <c r="D112" s="270"/>
      <c r="E112" s="271"/>
      <c r="F112" s="271"/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1"/>
      <c r="AE112" s="271"/>
      <c r="AF112" s="271">
        <v>300</v>
      </c>
      <c r="AG112" s="271"/>
      <c r="AH112" s="271"/>
      <c r="AI112" s="272"/>
      <c r="AJ112" s="308">
        <f>SUM(D112:AI112)</f>
        <v>300</v>
      </c>
      <c r="AK112" s="301">
        <v>4</v>
      </c>
      <c r="AL112" s="296" t="e">
        <f>+AK112/D112</f>
        <v>#DIV/0!</v>
      </c>
      <c r="AM112" s="35" t="s">
        <v>209</v>
      </c>
    </row>
    <row r="113" spans="1:39" s="1" customFormat="1" x14ac:dyDescent="0.25">
      <c r="A113" s="268">
        <f t="shared" si="1"/>
        <v>104</v>
      </c>
      <c r="B113" s="269" t="s">
        <v>523</v>
      </c>
      <c r="C113" s="177" t="s">
        <v>405</v>
      </c>
      <c r="D113" s="270"/>
      <c r="E113" s="271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>
        <v>150</v>
      </c>
      <c r="AG113" s="271"/>
      <c r="AH113" s="271"/>
      <c r="AI113" s="272"/>
      <c r="AJ113" s="308">
        <f>SUM(D113:AI113)</f>
        <v>150</v>
      </c>
      <c r="AK113" s="301"/>
      <c r="AL113" s="296" t="e">
        <f>+AK113/D113</f>
        <v>#DIV/0!</v>
      </c>
      <c r="AM113" s="35" t="s">
        <v>209</v>
      </c>
    </row>
    <row r="114" spans="1:39" s="1" customFormat="1" x14ac:dyDescent="0.25">
      <c r="A114" s="268">
        <f t="shared" si="1"/>
        <v>105</v>
      </c>
      <c r="B114" s="269" t="s">
        <v>523</v>
      </c>
      <c r="C114" s="177" t="s">
        <v>406</v>
      </c>
      <c r="D114" s="270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>
        <v>150</v>
      </c>
      <c r="AG114" s="271"/>
      <c r="AH114" s="271"/>
      <c r="AI114" s="272"/>
      <c r="AJ114" s="308">
        <f>SUM(D114:AI114)</f>
        <v>150</v>
      </c>
      <c r="AK114" s="301"/>
      <c r="AL114" s="296" t="e">
        <f>+AK114/D114</f>
        <v>#DIV/0!</v>
      </c>
      <c r="AM114" s="35" t="s">
        <v>209</v>
      </c>
    </row>
    <row r="115" spans="1:39" s="1" customFormat="1" x14ac:dyDescent="0.25">
      <c r="A115" s="268">
        <f t="shared" si="1"/>
        <v>106</v>
      </c>
      <c r="B115" s="269" t="s">
        <v>523</v>
      </c>
      <c r="C115" s="177" t="s">
        <v>407</v>
      </c>
      <c r="D115" s="270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>
        <v>150</v>
      </c>
      <c r="AG115" s="271"/>
      <c r="AH115" s="271"/>
      <c r="AI115" s="272"/>
      <c r="AJ115" s="308">
        <f>SUM(D115:AI115)</f>
        <v>150</v>
      </c>
      <c r="AK115" s="301"/>
      <c r="AL115" s="296" t="e">
        <f>+AK115/D115</f>
        <v>#DIV/0!</v>
      </c>
      <c r="AM115" s="35" t="s">
        <v>209</v>
      </c>
    </row>
    <row r="116" spans="1:39" s="1" customFormat="1" x14ac:dyDescent="0.25">
      <c r="A116" s="268">
        <f t="shared" si="1"/>
        <v>107</v>
      </c>
      <c r="B116" s="269" t="s">
        <v>523</v>
      </c>
      <c r="C116" s="177" t="s">
        <v>408</v>
      </c>
      <c r="D116" s="270"/>
      <c r="E116" s="271"/>
      <c r="F116" s="271"/>
      <c r="G116" s="271"/>
      <c r="H116" s="271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  <c r="S116" s="271"/>
      <c r="T116" s="271"/>
      <c r="U116" s="271"/>
      <c r="V116" s="271"/>
      <c r="W116" s="271"/>
      <c r="X116" s="271"/>
      <c r="Y116" s="271"/>
      <c r="Z116" s="271"/>
      <c r="AA116" s="271"/>
      <c r="AB116" s="271"/>
      <c r="AC116" s="271"/>
      <c r="AD116" s="271"/>
      <c r="AE116" s="271"/>
      <c r="AF116" s="271">
        <f>25*6</f>
        <v>150</v>
      </c>
      <c r="AG116" s="271"/>
      <c r="AH116" s="271"/>
      <c r="AI116" s="272"/>
      <c r="AJ116" s="308">
        <f>SUM(D116:AI116)</f>
        <v>150</v>
      </c>
      <c r="AK116" s="301"/>
      <c r="AL116" s="296" t="e">
        <f>+AK116/D116</f>
        <v>#DIV/0!</v>
      </c>
      <c r="AM116" s="35" t="s">
        <v>209</v>
      </c>
    </row>
    <row r="117" spans="1:39" s="1" customFormat="1" x14ac:dyDescent="0.25">
      <c r="A117" s="268">
        <f t="shared" si="1"/>
        <v>108</v>
      </c>
      <c r="B117" s="269" t="s">
        <v>511</v>
      </c>
      <c r="C117" s="177" t="s">
        <v>459</v>
      </c>
      <c r="D117" s="270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>
        <v>6</v>
      </c>
      <c r="T117" s="271"/>
      <c r="U117" s="271"/>
      <c r="V117" s="271"/>
      <c r="W117" s="271"/>
      <c r="X117" s="271">
        <v>48</v>
      </c>
      <c r="Y117" s="271">
        <v>96</v>
      </c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2"/>
      <c r="AJ117" s="308">
        <f>SUM(D117:AI117)</f>
        <v>150</v>
      </c>
      <c r="AK117" s="301"/>
      <c r="AL117" s="296" t="e">
        <f>+AK117/D117</f>
        <v>#DIV/0!</v>
      </c>
      <c r="AM117" s="35" t="s">
        <v>209</v>
      </c>
    </row>
    <row r="118" spans="1:39" s="1" customFormat="1" x14ac:dyDescent="0.25">
      <c r="A118" s="268">
        <f t="shared" si="1"/>
        <v>109</v>
      </c>
      <c r="B118" s="269" t="s">
        <v>429</v>
      </c>
      <c r="C118" s="177" t="s">
        <v>410</v>
      </c>
      <c r="D118" s="270"/>
      <c r="E118" s="271"/>
      <c r="F118" s="271"/>
      <c r="G118" s="271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>
        <v>42</v>
      </c>
      <c r="T118" s="271"/>
      <c r="U118" s="271">
        <v>24</v>
      </c>
      <c r="V118" s="271"/>
      <c r="W118" s="271"/>
      <c r="X118" s="271">
        <v>24</v>
      </c>
      <c r="Y118" s="271">
        <v>60</v>
      </c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2"/>
      <c r="AJ118" s="308">
        <f>SUM(D118:AI118)</f>
        <v>150</v>
      </c>
      <c r="AK118" s="301">
        <v>5</v>
      </c>
      <c r="AL118" s="296" t="e">
        <f>+AK118/D118</f>
        <v>#DIV/0!</v>
      </c>
      <c r="AM118" s="35" t="s">
        <v>209</v>
      </c>
    </row>
    <row r="119" spans="1:39" s="1" customFormat="1" x14ac:dyDescent="0.25">
      <c r="A119" s="268">
        <f t="shared" si="1"/>
        <v>110</v>
      </c>
      <c r="B119" s="269" t="s">
        <v>499</v>
      </c>
      <c r="C119" s="177" t="s">
        <v>525</v>
      </c>
      <c r="D119" s="270">
        <v>96</v>
      </c>
      <c r="E119" s="271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>
        <v>48</v>
      </c>
      <c r="AI119" s="272">
        <v>6</v>
      </c>
      <c r="AJ119" s="308">
        <f>SUM(D119:AI119)</f>
        <v>150</v>
      </c>
      <c r="AK119" s="301">
        <v>97</v>
      </c>
      <c r="AL119" s="296">
        <f>+AK119/D119</f>
        <v>1.0104166666666667</v>
      </c>
      <c r="AM119" s="35" t="s">
        <v>209</v>
      </c>
    </row>
    <row r="120" spans="1:39" s="1" customFormat="1" x14ac:dyDescent="0.25">
      <c r="A120" s="268">
        <f t="shared" si="1"/>
        <v>111</v>
      </c>
      <c r="B120" s="269" t="s">
        <v>426</v>
      </c>
      <c r="C120" s="177" t="s">
        <v>526</v>
      </c>
      <c r="D120" s="270"/>
      <c r="E120" s="271"/>
      <c r="F120" s="271"/>
      <c r="G120" s="271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>
        <v>2</v>
      </c>
      <c r="S120" s="271"/>
      <c r="T120" s="271"/>
      <c r="U120" s="271">
        <v>52</v>
      </c>
      <c r="V120" s="271"/>
      <c r="W120" s="271"/>
      <c r="X120" s="271"/>
      <c r="Y120" s="271">
        <v>96</v>
      </c>
      <c r="Z120" s="271"/>
      <c r="AA120" s="271"/>
      <c r="AB120" s="271"/>
      <c r="AC120" s="271"/>
      <c r="AD120" s="271"/>
      <c r="AE120" s="271"/>
      <c r="AF120" s="271"/>
      <c r="AG120" s="271"/>
      <c r="AH120" s="271"/>
      <c r="AI120" s="272"/>
      <c r="AJ120" s="308">
        <f>SUM(D120:AI120)</f>
        <v>150</v>
      </c>
      <c r="AK120" s="301"/>
      <c r="AL120" s="296" t="e">
        <f>+AK120/D120</f>
        <v>#DIV/0!</v>
      </c>
      <c r="AM120" s="35" t="s">
        <v>209</v>
      </c>
    </row>
    <row r="121" spans="1:39" s="1" customFormat="1" x14ac:dyDescent="0.25">
      <c r="A121" s="268">
        <f t="shared" si="1"/>
        <v>112</v>
      </c>
      <c r="B121" s="269" t="s">
        <v>426</v>
      </c>
      <c r="C121" s="177" t="s">
        <v>527</v>
      </c>
      <c r="D121" s="270"/>
      <c r="E121" s="271"/>
      <c r="F121" s="271"/>
      <c r="G121" s="271">
        <v>6</v>
      </c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>
        <v>60</v>
      </c>
      <c r="V121" s="271"/>
      <c r="W121" s="271"/>
      <c r="X121" s="271"/>
      <c r="Y121" s="271">
        <v>84</v>
      </c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2"/>
      <c r="AJ121" s="308">
        <f>SUM(D121:AI121)</f>
        <v>150</v>
      </c>
      <c r="AK121" s="301"/>
      <c r="AL121" s="296" t="e">
        <f>+AK121/D121</f>
        <v>#DIV/0!</v>
      </c>
      <c r="AM121" s="35" t="s">
        <v>209</v>
      </c>
    </row>
    <row r="122" spans="1:39" s="1" customFormat="1" x14ac:dyDescent="0.25">
      <c r="A122" s="268">
        <f t="shared" si="1"/>
        <v>113</v>
      </c>
      <c r="B122" s="269" t="s">
        <v>439</v>
      </c>
      <c r="C122" s="177" t="s">
        <v>528</v>
      </c>
      <c r="D122" s="270">
        <v>52</v>
      </c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>
        <v>22</v>
      </c>
      <c r="S122" s="271"/>
      <c r="T122" s="271">
        <v>12</v>
      </c>
      <c r="U122" s="271">
        <v>44</v>
      </c>
      <c r="V122" s="271"/>
      <c r="W122" s="271"/>
      <c r="X122" s="271"/>
      <c r="Y122" s="271"/>
      <c r="Z122" s="271"/>
      <c r="AA122" s="271"/>
      <c r="AB122" s="271"/>
      <c r="AC122" s="271"/>
      <c r="AD122" s="271"/>
      <c r="AE122" s="271"/>
      <c r="AF122" s="271"/>
      <c r="AG122" s="271"/>
      <c r="AH122" s="271">
        <v>20</v>
      </c>
      <c r="AI122" s="272"/>
      <c r="AJ122" s="308">
        <f>SUM(D122:AI122)</f>
        <v>150</v>
      </c>
      <c r="AK122" s="301">
        <v>178</v>
      </c>
      <c r="AL122" s="296">
        <f>+AK122/D122</f>
        <v>3.4230769230769229</v>
      </c>
      <c r="AM122" s="35" t="s">
        <v>209</v>
      </c>
    </row>
    <row r="123" spans="1:39" s="1" customFormat="1" x14ac:dyDescent="0.25">
      <c r="A123" s="268">
        <f t="shared" si="1"/>
        <v>114</v>
      </c>
      <c r="B123" s="273" t="s">
        <v>429</v>
      </c>
      <c r="C123" s="274" t="s">
        <v>589</v>
      </c>
      <c r="D123" s="275"/>
      <c r="E123" s="276"/>
      <c r="F123" s="276"/>
      <c r="G123" s="276"/>
      <c r="H123" s="276"/>
      <c r="I123" s="276"/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A123" s="276"/>
      <c r="AB123" s="276"/>
      <c r="AC123" s="276"/>
      <c r="AD123" s="276"/>
      <c r="AE123" s="276"/>
      <c r="AF123" s="276"/>
      <c r="AG123" s="276"/>
      <c r="AH123" s="276"/>
      <c r="AI123" s="277"/>
      <c r="AJ123" s="308">
        <f>SUM(D123:AI123)</f>
        <v>0</v>
      </c>
      <c r="AK123" s="302">
        <v>2</v>
      </c>
      <c r="AL123" s="296" t="e">
        <f>+AK123/D123</f>
        <v>#DIV/0!</v>
      </c>
      <c r="AM123" s="35" t="s">
        <v>209</v>
      </c>
    </row>
    <row r="124" spans="1:39" s="1" customFormat="1" x14ac:dyDescent="0.25">
      <c r="A124" s="268">
        <v>115</v>
      </c>
      <c r="B124" s="273" t="s">
        <v>437</v>
      </c>
      <c r="C124" s="274" t="s">
        <v>590</v>
      </c>
      <c r="D124" s="275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276"/>
      <c r="AI124" s="277"/>
      <c r="AJ124" s="308">
        <f>SUM(D124:AI124)</f>
        <v>0</v>
      </c>
      <c r="AK124" s="302">
        <v>129</v>
      </c>
      <c r="AL124" s="296" t="e">
        <f>+AK124/D124</f>
        <v>#DIV/0!</v>
      </c>
      <c r="AM124" s="35" t="s">
        <v>209</v>
      </c>
    </row>
    <row r="125" spans="1:39" s="294" customFormat="1" x14ac:dyDescent="0.25">
      <c r="A125" s="268">
        <v>116</v>
      </c>
      <c r="B125" s="269" t="s">
        <v>511</v>
      </c>
      <c r="C125" s="177" t="s">
        <v>530</v>
      </c>
      <c r="D125" s="270"/>
      <c r="E125" s="271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>
        <v>6</v>
      </c>
      <c r="T125" s="271"/>
      <c r="U125" s="271"/>
      <c r="V125" s="271"/>
      <c r="W125" s="271"/>
      <c r="X125" s="271">
        <v>48</v>
      </c>
      <c r="Y125" s="271">
        <v>96</v>
      </c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2"/>
      <c r="AJ125" s="308">
        <f>SUM(D125:AI125)</f>
        <v>150</v>
      </c>
      <c r="AK125" s="301"/>
      <c r="AL125" s="296" t="e">
        <f>+AK125/D125</f>
        <v>#DIV/0!</v>
      </c>
      <c r="AM125" s="35" t="s">
        <v>209</v>
      </c>
    </row>
    <row r="126" spans="1:39" s="1" customFormat="1" x14ac:dyDescent="0.25">
      <c r="A126" s="268">
        <v>117</v>
      </c>
      <c r="B126" s="196" t="s">
        <v>227</v>
      </c>
      <c r="C126" s="169" t="s">
        <v>210</v>
      </c>
      <c r="D126" s="171">
        <v>54</v>
      </c>
      <c r="E126" s="292"/>
      <c r="F126" s="292"/>
      <c r="G126" s="292">
        <v>12</v>
      </c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176"/>
      <c r="V126" s="173"/>
      <c r="W126" s="292"/>
      <c r="X126" s="171">
        <v>60</v>
      </c>
      <c r="Y126" s="292"/>
      <c r="Z126" s="292"/>
      <c r="AA126" s="292"/>
      <c r="AB126" s="292"/>
      <c r="AC126" s="292"/>
      <c r="AD126" s="292"/>
      <c r="AE126" s="292"/>
      <c r="AF126" s="292">
        <v>18</v>
      </c>
      <c r="AG126" s="292"/>
      <c r="AH126" s="292"/>
      <c r="AI126" s="293">
        <v>6</v>
      </c>
      <c r="AJ126" s="308">
        <f>SUM(D126:AI126)</f>
        <v>150</v>
      </c>
      <c r="AK126" s="303">
        <v>1329</v>
      </c>
      <c r="AL126" s="296">
        <f t="shared" ref="AL126:AL176" si="2">+AK126/D126</f>
        <v>24.611111111111111</v>
      </c>
      <c r="AM126" s="35" t="s">
        <v>184</v>
      </c>
    </row>
    <row r="127" spans="1:39" s="1" customFormat="1" x14ac:dyDescent="0.25">
      <c r="A127" s="268">
        <v>118</v>
      </c>
      <c r="B127" s="197" t="s">
        <v>227</v>
      </c>
      <c r="C127" s="169" t="s">
        <v>211</v>
      </c>
      <c r="D127" s="171">
        <v>72</v>
      </c>
      <c r="E127" s="276"/>
      <c r="F127" s="276"/>
      <c r="G127" s="276">
        <v>12</v>
      </c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  <c r="R127" s="276"/>
      <c r="S127" s="276"/>
      <c r="T127" s="276"/>
      <c r="U127" s="171">
        <v>36</v>
      </c>
      <c r="V127" s="174"/>
      <c r="W127" s="276"/>
      <c r="X127" s="171">
        <v>24</v>
      </c>
      <c r="Y127" s="276"/>
      <c r="Z127" s="276"/>
      <c r="AA127" s="276"/>
      <c r="AB127" s="276"/>
      <c r="AC127" s="276"/>
      <c r="AD127" s="276"/>
      <c r="AE127" s="276"/>
      <c r="AF127" s="276"/>
      <c r="AG127" s="276"/>
      <c r="AH127" s="276"/>
      <c r="AI127" s="277">
        <v>6</v>
      </c>
      <c r="AJ127" s="308">
        <f>SUM(D127:AI127)</f>
        <v>150</v>
      </c>
      <c r="AK127" s="302">
        <v>377</v>
      </c>
      <c r="AL127" s="296">
        <f t="shared" si="2"/>
        <v>5.2361111111111107</v>
      </c>
      <c r="AM127" s="35" t="s">
        <v>184</v>
      </c>
    </row>
    <row r="128" spans="1:39" s="1" customFormat="1" x14ac:dyDescent="0.25">
      <c r="A128" s="268">
        <v>119</v>
      </c>
      <c r="B128" s="197" t="s">
        <v>227</v>
      </c>
      <c r="C128" s="169" t="s">
        <v>245</v>
      </c>
      <c r="D128" s="171">
        <v>72</v>
      </c>
      <c r="E128" s="276"/>
      <c r="F128" s="276"/>
      <c r="G128" s="276">
        <v>12</v>
      </c>
      <c r="H128" s="291" t="s">
        <v>592</v>
      </c>
      <c r="I128" s="311"/>
      <c r="J128" s="312"/>
      <c r="K128" s="276"/>
      <c r="L128" s="276"/>
      <c r="M128" s="276"/>
      <c r="N128" s="276"/>
      <c r="O128" s="276"/>
      <c r="P128" s="276"/>
      <c r="Q128" s="276"/>
      <c r="R128" s="276"/>
      <c r="S128" s="276"/>
      <c r="T128" s="276"/>
      <c r="U128" s="171">
        <v>36</v>
      </c>
      <c r="V128" s="174"/>
      <c r="W128" s="276"/>
      <c r="X128" s="171">
        <v>24</v>
      </c>
      <c r="Y128" s="276"/>
      <c r="Z128" s="276"/>
      <c r="AA128" s="276"/>
      <c r="AB128" s="276"/>
      <c r="AC128" s="276"/>
      <c r="AD128" s="276"/>
      <c r="AE128" s="276"/>
      <c r="AF128" s="276"/>
      <c r="AG128" s="276"/>
      <c r="AH128" s="276"/>
      <c r="AI128" s="277">
        <v>6</v>
      </c>
      <c r="AJ128" s="308">
        <f>SUM(D128:AI128)</f>
        <v>150</v>
      </c>
      <c r="AK128" s="302">
        <v>634</v>
      </c>
      <c r="AL128" s="296">
        <f t="shared" si="2"/>
        <v>8.8055555555555554</v>
      </c>
      <c r="AM128" s="35" t="s">
        <v>184</v>
      </c>
    </row>
    <row r="129" spans="1:39" s="1" customFormat="1" x14ac:dyDescent="0.25">
      <c r="A129" s="268">
        <v>120</v>
      </c>
      <c r="B129" s="197" t="s">
        <v>227</v>
      </c>
      <c r="C129" s="169" t="s">
        <v>230</v>
      </c>
      <c r="D129" s="171">
        <v>78</v>
      </c>
      <c r="E129" s="276"/>
      <c r="F129" s="276"/>
      <c r="G129" s="276"/>
      <c r="H129" s="291" t="s">
        <v>592</v>
      </c>
      <c r="I129" s="311"/>
      <c r="J129" s="312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171">
        <v>36</v>
      </c>
      <c r="V129" s="174">
        <v>6</v>
      </c>
      <c r="W129" s="276"/>
      <c r="X129" s="171">
        <v>24</v>
      </c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7">
        <v>6</v>
      </c>
      <c r="AJ129" s="308">
        <f>SUM(D129:AI129)</f>
        <v>150</v>
      </c>
      <c r="AK129" s="302">
        <v>360</v>
      </c>
      <c r="AL129" s="296">
        <f t="shared" si="2"/>
        <v>4.615384615384615</v>
      </c>
      <c r="AM129" s="35" t="s">
        <v>184</v>
      </c>
    </row>
    <row r="130" spans="1:39" s="1" customFormat="1" x14ac:dyDescent="0.25">
      <c r="A130" s="268">
        <v>121</v>
      </c>
      <c r="B130" s="197" t="s">
        <v>227</v>
      </c>
      <c r="C130" s="169" t="s">
        <v>246</v>
      </c>
      <c r="D130" s="171">
        <v>96</v>
      </c>
      <c r="E130" s="276"/>
      <c r="F130" s="276"/>
      <c r="G130" s="276"/>
      <c r="H130" s="291" t="s">
        <v>592</v>
      </c>
      <c r="I130" s="311"/>
      <c r="J130" s="312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171">
        <v>42</v>
      </c>
      <c r="V130" s="174">
        <v>6</v>
      </c>
      <c r="W130" s="276"/>
      <c r="X130" s="171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7">
        <v>6</v>
      </c>
      <c r="AJ130" s="308">
        <f>SUM(D130:AI130)</f>
        <v>150</v>
      </c>
      <c r="AK130" s="302">
        <v>521</v>
      </c>
      <c r="AL130" s="296">
        <f t="shared" si="2"/>
        <v>5.427083333333333</v>
      </c>
      <c r="AM130" s="35" t="s">
        <v>184</v>
      </c>
    </row>
    <row r="131" spans="1:39" s="1" customFormat="1" x14ac:dyDescent="0.25">
      <c r="A131" s="268">
        <v>122</v>
      </c>
      <c r="B131" s="197" t="s">
        <v>227</v>
      </c>
      <c r="C131" s="169" t="s">
        <v>247</v>
      </c>
      <c r="D131" s="171">
        <v>54</v>
      </c>
      <c r="E131" s="276"/>
      <c r="F131" s="276"/>
      <c r="G131" s="276"/>
      <c r="H131" s="276"/>
      <c r="I131" s="276"/>
      <c r="J131" s="276"/>
      <c r="K131" s="276"/>
      <c r="L131" s="291" t="s">
        <v>593</v>
      </c>
      <c r="M131" s="312"/>
      <c r="N131" s="276"/>
      <c r="O131" s="276"/>
      <c r="P131" s="276"/>
      <c r="Q131" s="276"/>
      <c r="R131" s="276"/>
      <c r="S131" s="276"/>
      <c r="T131" s="276"/>
      <c r="U131" s="172">
        <v>24</v>
      </c>
      <c r="V131" s="172">
        <v>6</v>
      </c>
      <c r="W131" s="276"/>
      <c r="X131" s="171">
        <v>12</v>
      </c>
      <c r="Y131" s="276"/>
      <c r="Z131" s="276"/>
      <c r="AA131" s="276"/>
      <c r="AB131" s="276"/>
      <c r="AC131" s="276"/>
      <c r="AD131" s="276">
        <v>6</v>
      </c>
      <c r="AE131" s="276"/>
      <c r="AF131" s="276"/>
      <c r="AG131" s="276"/>
      <c r="AH131" s="276"/>
      <c r="AI131" s="277">
        <v>6</v>
      </c>
      <c r="AJ131" s="308">
        <f>SUM(D131:AI131)</f>
        <v>108</v>
      </c>
      <c r="AK131" s="302">
        <v>167</v>
      </c>
      <c r="AL131" s="296">
        <f t="shared" si="2"/>
        <v>3.0925925925925926</v>
      </c>
      <c r="AM131" s="35" t="s">
        <v>184</v>
      </c>
    </row>
    <row r="132" spans="1:39" s="1" customFormat="1" x14ac:dyDescent="0.25">
      <c r="A132" s="268">
        <v>123</v>
      </c>
      <c r="B132" s="197" t="s">
        <v>227</v>
      </c>
      <c r="C132" s="169" t="s">
        <v>268</v>
      </c>
      <c r="D132" s="171">
        <v>78</v>
      </c>
      <c r="E132" s="276"/>
      <c r="F132" s="276"/>
      <c r="G132" s="276"/>
      <c r="H132" s="291" t="s">
        <v>592</v>
      </c>
      <c r="I132" s="311"/>
      <c r="J132" s="312"/>
      <c r="K132" s="276"/>
      <c r="L132" s="291" t="s">
        <v>594</v>
      </c>
      <c r="M132" s="312"/>
      <c r="N132" s="276"/>
      <c r="O132" s="291" t="s">
        <v>596</v>
      </c>
      <c r="P132" s="311"/>
      <c r="Q132" s="312"/>
      <c r="R132" s="276"/>
      <c r="S132" s="276"/>
      <c r="T132" s="276"/>
      <c r="U132" s="171">
        <v>6</v>
      </c>
      <c r="V132" s="174">
        <v>6</v>
      </c>
      <c r="W132" s="276"/>
      <c r="X132" s="171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7">
        <v>6</v>
      </c>
      <c r="AJ132" s="308">
        <f>SUM(D132:AI132)</f>
        <v>96</v>
      </c>
      <c r="AK132" s="302">
        <v>401</v>
      </c>
      <c r="AL132" s="296">
        <f t="shared" si="2"/>
        <v>5.1410256410256414</v>
      </c>
      <c r="AM132" s="35" t="s">
        <v>184</v>
      </c>
    </row>
    <row r="133" spans="1:39" s="1" customFormat="1" x14ac:dyDescent="0.25">
      <c r="A133" s="268">
        <v>124</v>
      </c>
      <c r="B133" s="197" t="s">
        <v>227</v>
      </c>
      <c r="C133" s="168" t="s">
        <v>248</v>
      </c>
      <c r="D133" s="171"/>
      <c r="E133" s="276"/>
      <c r="F133" s="276"/>
      <c r="G133" s="276"/>
      <c r="H133" s="291" t="s">
        <v>592</v>
      </c>
      <c r="I133" s="311"/>
      <c r="J133" s="312"/>
      <c r="K133" s="276"/>
      <c r="L133" s="291" t="s">
        <v>595</v>
      </c>
      <c r="M133" s="312"/>
      <c r="N133" s="276"/>
      <c r="O133" s="276"/>
      <c r="P133" s="276"/>
      <c r="Q133" s="276"/>
      <c r="R133" s="276"/>
      <c r="S133" s="276"/>
      <c r="T133" s="276"/>
      <c r="U133" s="171"/>
      <c r="V133" s="174"/>
      <c r="W133" s="276"/>
      <c r="X133" s="171"/>
      <c r="Y133" s="276"/>
      <c r="Z133" s="276"/>
      <c r="AA133" s="276"/>
      <c r="AB133" s="276"/>
      <c r="AC133" s="276"/>
      <c r="AD133" s="276"/>
      <c r="AE133" s="276"/>
      <c r="AF133" s="276">
        <v>36</v>
      </c>
      <c r="AG133" s="276"/>
      <c r="AH133" s="276"/>
      <c r="AI133" s="277">
        <v>6</v>
      </c>
      <c r="AJ133" s="308">
        <f>SUM(D133:AI133)</f>
        <v>42</v>
      </c>
      <c r="AK133" s="302"/>
      <c r="AL133" s="296" t="e">
        <f t="shared" si="2"/>
        <v>#DIV/0!</v>
      </c>
      <c r="AM133" s="35" t="s">
        <v>184</v>
      </c>
    </row>
    <row r="134" spans="1:39" s="1" customFormat="1" x14ac:dyDescent="0.25">
      <c r="A134" s="268">
        <v>125</v>
      </c>
      <c r="B134" s="197" t="s">
        <v>227</v>
      </c>
      <c r="C134" s="168" t="s">
        <v>249</v>
      </c>
      <c r="D134" s="171">
        <v>108</v>
      </c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171">
        <v>36</v>
      </c>
      <c r="V134" s="174"/>
      <c r="W134" s="276"/>
      <c r="X134" s="171"/>
      <c r="Y134" s="276"/>
      <c r="Z134" s="276"/>
      <c r="AA134" s="276"/>
      <c r="AB134" s="276"/>
      <c r="AC134" s="276"/>
      <c r="AD134" s="276"/>
      <c r="AE134" s="276"/>
      <c r="AF134" s="276"/>
      <c r="AG134" s="276"/>
      <c r="AH134" s="276"/>
      <c r="AI134" s="277">
        <v>6</v>
      </c>
      <c r="AJ134" s="308">
        <f>SUM(D134:AI134)</f>
        <v>150</v>
      </c>
      <c r="AK134" s="302">
        <v>571</v>
      </c>
      <c r="AL134" s="296">
        <f t="shared" si="2"/>
        <v>5.2870370370370372</v>
      </c>
      <c r="AM134" s="35" t="s">
        <v>184</v>
      </c>
    </row>
    <row r="135" spans="1:39" s="1" customFormat="1" x14ac:dyDescent="0.25">
      <c r="A135" s="268">
        <v>126</v>
      </c>
      <c r="B135" s="197" t="s">
        <v>227</v>
      </c>
      <c r="C135" s="195" t="s">
        <v>462</v>
      </c>
      <c r="D135" s="171">
        <v>96</v>
      </c>
      <c r="E135" s="276"/>
      <c r="F135" s="276"/>
      <c r="G135" s="276"/>
      <c r="H135" s="276"/>
      <c r="I135" s="276"/>
      <c r="J135" s="276"/>
      <c r="K135" s="276"/>
      <c r="L135" s="291" t="s">
        <v>568</v>
      </c>
      <c r="M135" s="312"/>
      <c r="N135" s="276"/>
      <c r="O135" s="276"/>
      <c r="P135" s="276"/>
      <c r="Q135" s="276"/>
      <c r="R135" s="276"/>
      <c r="S135" s="276"/>
      <c r="T135" s="276"/>
      <c r="U135" s="171">
        <v>36</v>
      </c>
      <c r="V135" s="174">
        <v>6</v>
      </c>
      <c r="W135" s="276"/>
      <c r="X135" s="171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7">
        <v>6</v>
      </c>
      <c r="AJ135" s="308">
        <f>SUM(D135:AI135)</f>
        <v>144</v>
      </c>
      <c r="AK135" s="302">
        <v>452</v>
      </c>
      <c r="AL135" s="296">
        <f t="shared" si="2"/>
        <v>4.708333333333333</v>
      </c>
      <c r="AM135" s="35" t="s">
        <v>184</v>
      </c>
    </row>
    <row r="136" spans="1:39" s="1" customFormat="1" x14ac:dyDescent="0.25">
      <c r="A136" s="268">
        <v>127</v>
      </c>
      <c r="B136" s="197" t="s">
        <v>227</v>
      </c>
      <c r="C136" s="169" t="s">
        <v>348</v>
      </c>
      <c r="D136" s="180">
        <v>72</v>
      </c>
      <c r="E136" s="276"/>
      <c r="F136" s="276"/>
      <c r="G136" s="276"/>
      <c r="H136" s="291" t="s">
        <v>592</v>
      </c>
      <c r="I136" s="311"/>
      <c r="J136" s="312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171">
        <v>36</v>
      </c>
      <c r="V136" s="174">
        <v>6</v>
      </c>
      <c r="W136" s="276"/>
      <c r="X136" s="171">
        <v>24</v>
      </c>
      <c r="Y136" s="276"/>
      <c r="Z136" s="276"/>
      <c r="AA136" s="276"/>
      <c r="AB136" s="276"/>
      <c r="AC136" s="276"/>
      <c r="AD136" s="276"/>
      <c r="AE136" s="276"/>
      <c r="AF136" s="276"/>
      <c r="AG136" s="276">
        <v>6</v>
      </c>
      <c r="AH136" s="276"/>
      <c r="AI136" s="277">
        <v>6</v>
      </c>
      <c r="AJ136" s="308">
        <f>SUM(D136:AI136)</f>
        <v>150</v>
      </c>
      <c r="AK136" s="302">
        <v>303</v>
      </c>
      <c r="AL136" s="296">
        <f t="shared" si="2"/>
        <v>4.208333333333333</v>
      </c>
      <c r="AM136" s="35" t="s">
        <v>184</v>
      </c>
    </row>
    <row r="137" spans="1:39" s="1" customFormat="1" x14ac:dyDescent="0.25">
      <c r="A137" s="268">
        <v>128</v>
      </c>
      <c r="B137" s="197" t="s">
        <v>227</v>
      </c>
      <c r="C137" s="169" t="s">
        <v>349</v>
      </c>
      <c r="D137" s="180">
        <v>6</v>
      </c>
      <c r="E137" s="276"/>
      <c r="F137" s="276">
        <v>132</v>
      </c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180">
        <v>6</v>
      </c>
      <c r="V137" s="180"/>
      <c r="W137" s="276"/>
      <c r="X137" s="171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7">
        <v>6</v>
      </c>
      <c r="AJ137" s="308">
        <f>SUM(D137:AI137)</f>
        <v>150</v>
      </c>
      <c r="AK137" s="302">
        <v>507</v>
      </c>
      <c r="AL137" s="296">
        <f t="shared" si="2"/>
        <v>84.5</v>
      </c>
      <c r="AM137" s="35" t="s">
        <v>184</v>
      </c>
    </row>
    <row r="138" spans="1:39" s="1" customFormat="1" x14ac:dyDescent="0.25">
      <c r="A138" s="268">
        <v>129</v>
      </c>
      <c r="B138" s="197" t="s">
        <v>227</v>
      </c>
      <c r="C138" s="197" t="s">
        <v>363</v>
      </c>
      <c r="D138" s="313">
        <v>66</v>
      </c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>
        <v>72</v>
      </c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>
        <v>6</v>
      </c>
      <c r="AG138" s="276"/>
      <c r="AH138" s="276"/>
      <c r="AI138" s="277"/>
      <c r="AJ138" s="308">
        <f>SUM(D138:AI138)</f>
        <v>144</v>
      </c>
      <c r="AK138" s="302">
        <v>81</v>
      </c>
      <c r="AL138" s="296">
        <f t="shared" si="2"/>
        <v>1.2272727272727273</v>
      </c>
      <c r="AM138" s="35" t="s">
        <v>185</v>
      </c>
    </row>
    <row r="139" spans="1:39" s="1" customFormat="1" x14ac:dyDescent="0.25">
      <c r="A139" s="268">
        <v>130</v>
      </c>
      <c r="B139" s="197" t="s">
        <v>227</v>
      </c>
      <c r="C139" s="197" t="s">
        <v>228</v>
      </c>
      <c r="D139" s="313">
        <v>66</v>
      </c>
      <c r="E139" s="276"/>
      <c r="F139" s="276"/>
      <c r="G139" s="276"/>
      <c r="H139" s="276"/>
      <c r="I139" s="276"/>
      <c r="J139" s="276"/>
      <c r="K139" s="276"/>
      <c r="L139" s="276"/>
      <c r="M139" s="276"/>
      <c r="N139" s="276"/>
      <c r="O139" s="276"/>
      <c r="P139" s="276"/>
      <c r="Q139" s="276"/>
      <c r="R139" s="276"/>
      <c r="S139" s="276"/>
      <c r="T139" s="276"/>
      <c r="U139" s="276">
        <v>78</v>
      </c>
      <c r="V139" s="276"/>
      <c r="W139" s="276"/>
      <c r="X139" s="276"/>
      <c r="Y139" s="276"/>
      <c r="Z139" s="276"/>
      <c r="AA139" s="276"/>
      <c r="AB139" s="276"/>
      <c r="AC139" s="276"/>
      <c r="AD139" s="276"/>
      <c r="AE139" s="276"/>
      <c r="AF139" s="276">
        <v>6</v>
      </c>
      <c r="AG139" s="276"/>
      <c r="AH139" s="276"/>
      <c r="AI139" s="277"/>
      <c r="AJ139" s="308">
        <f>SUM(D139:AI139)</f>
        <v>150</v>
      </c>
      <c r="AK139" s="302">
        <v>74</v>
      </c>
      <c r="AL139" s="296">
        <f t="shared" si="2"/>
        <v>1.1212121212121211</v>
      </c>
      <c r="AM139" s="35" t="s">
        <v>185</v>
      </c>
    </row>
    <row r="140" spans="1:39" s="1" customFormat="1" x14ac:dyDescent="0.25">
      <c r="A140" s="268">
        <v>131</v>
      </c>
      <c r="B140" s="197" t="s">
        <v>227</v>
      </c>
      <c r="C140" s="197" t="s">
        <v>364</v>
      </c>
      <c r="D140" s="313">
        <v>72</v>
      </c>
      <c r="E140" s="276"/>
      <c r="F140" s="276"/>
      <c r="G140" s="276">
        <v>24</v>
      </c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>
        <v>48</v>
      </c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>
        <v>6</v>
      </c>
      <c r="AG140" s="276"/>
      <c r="AH140" s="276"/>
      <c r="AI140" s="277"/>
      <c r="AJ140" s="308">
        <f>SUM(D140:AI140)</f>
        <v>150</v>
      </c>
      <c r="AK140" s="302">
        <v>89</v>
      </c>
      <c r="AL140" s="296">
        <f t="shared" si="2"/>
        <v>1.2361111111111112</v>
      </c>
      <c r="AM140" s="35" t="s">
        <v>185</v>
      </c>
    </row>
    <row r="141" spans="1:39" s="1" customFormat="1" x14ac:dyDescent="0.25">
      <c r="A141" s="268">
        <v>132</v>
      </c>
      <c r="B141" s="197" t="s">
        <v>227</v>
      </c>
      <c r="C141" s="274" t="s">
        <v>600</v>
      </c>
      <c r="D141" s="313">
        <v>90</v>
      </c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>
        <v>54</v>
      </c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>
        <v>6</v>
      </c>
      <c r="AG141" s="276"/>
      <c r="AH141" s="276"/>
      <c r="AI141" s="277"/>
      <c r="AJ141" s="308">
        <f>SUM(D141:AI141)</f>
        <v>150</v>
      </c>
      <c r="AK141" s="302">
        <v>124</v>
      </c>
      <c r="AL141" s="296">
        <f t="shared" si="2"/>
        <v>1.3777777777777778</v>
      </c>
      <c r="AM141" s="35" t="s">
        <v>185</v>
      </c>
    </row>
    <row r="142" spans="1:39" s="1" customFormat="1" x14ac:dyDescent="0.25">
      <c r="A142" s="268">
        <v>133</v>
      </c>
      <c r="B142" s="197" t="s">
        <v>227</v>
      </c>
      <c r="C142" s="274" t="s">
        <v>601</v>
      </c>
      <c r="D142" s="313">
        <v>96</v>
      </c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>
        <v>48</v>
      </c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>
        <v>6</v>
      </c>
      <c r="AG142" s="276"/>
      <c r="AH142" s="276"/>
      <c r="AI142" s="277"/>
      <c r="AJ142" s="308">
        <f>SUM(D142:AI142)</f>
        <v>150</v>
      </c>
      <c r="AK142" s="302">
        <v>94</v>
      </c>
      <c r="AL142" s="296">
        <f t="shared" si="2"/>
        <v>0.97916666666666663</v>
      </c>
      <c r="AM142" s="35" t="s">
        <v>185</v>
      </c>
    </row>
    <row r="143" spans="1:39" s="1" customFormat="1" x14ac:dyDescent="0.25">
      <c r="A143" s="268">
        <v>134</v>
      </c>
      <c r="B143" s="197" t="s">
        <v>227</v>
      </c>
      <c r="C143" s="274" t="s">
        <v>602</v>
      </c>
      <c r="D143" s="275">
        <v>150</v>
      </c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7"/>
      <c r="AJ143" s="308">
        <f>SUM(D143:AI143)</f>
        <v>150</v>
      </c>
      <c r="AK143" s="302">
        <v>102</v>
      </c>
      <c r="AL143" s="296">
        <f t="shared" si="2"/>
        <v>0.68</v>
      </c>
      <c r="AM143" s="35" t="s">
        <v>186</v>
      </c>
    </row>
    <row r="144" spans="1:39" s="1" customFormat="1" x14ac:dyDescent="0.25">
      <c r="A144" s="268">
        <v>135</v>
      </c>
      <c r="B144" s="197" t="s">
        <v>227</v>
      </c>
      <c r="C144" s="274" t="s">
        <v>367</v>
      </c>
      <c r="D144" s="275">
        <v>150</v>
      </c>
      <c r="E144" s="276"/>
      <c r="F144" s="276"/>
      <c r="G144" s="276"/>
      <c r="H144" s="276"/>
      <c r="I144" s="276"/>
      <c r="J144" s="276"/>
      <c r="K144" s="276"/>
      <c r="L144" s="276"/>
      <c r="M144" s="276"/>
      <c r="N144" s="276"/>
      <c r="O144" s="276"/>
      <c r="P144" s="276"/>
      <c r="Q144" s="276"/>
      <c r="R144" s="276"/>
      <c r="S144" s="276"/>
      <c r="T144" s="276"/>
      <c r="U144" s="276"/>
      <c r="V144" s="276"/>
      <c r="W144" s="276"/>
      <c r="X144" s="276"/>
      <c r="Y144" s="276"/>
      <c r="Z144" s="276"/>
      <c r="AA144" s="276"/>
      <c r="AB144" s="276"/>
      <c r="AC144" s="276"/>
      <c r="AD144" s="276"/>
      <c r="AE144" s="276"/>
      <c r="AF144" s="276"/>
      <c r="AG144" s="276"/>
      <c r="AH144" s="276"/>
      <c r="AI144" s="277"/>
      <c r="AJ144" s="308">
        <f>SUM(D144:AI144)</f>
        <v>150</v>
      </c>
      <c r="AK144" s="302">
        <v>268</v>
      </c>
      <c r="AL144" s="296">
        <f t="shared" si="2"/>
        <v>1.7866666666666666</v>
      </c>
      <c r="AM144" s="35" t="s">
        <v>187</v>
      </c>
    </row>
    <row r="145" spans="1:39" s="1" customFormat="1" x14ac:dyDescent="0.25">
      <c r="A145" s="268">
        <v>136</v>
      </c>
      <c r="B145" s="197" t="s">
        <v>227</v>
      </c>
      <c r="C145" s="274" t="s">
        <v>603</v>
      </c>
      <c r="D145" s="275">
        <v>150</v>
      </c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  <c r="S145" s="276"/>
      <c r="T145" s="276"/>
      <c r="U145" s="276"/>
      <c r="V145" s="276"/>
      <c r="W145" s="276"/>
      <c r="X145" s="276"/>
      <c r="Y145" s="276"/>
      <c r="Z145" s="276"/>
      <c r="AA145" s="276"/>
      <c r="AB145" s="276"/>
      <c r="AC145" s="276"/>
      <c r="AD145" s="276"/>
      <c r="AE145" s="276"/>
      <c r="AF145" s="276"/>
      <c r="AG145" s="276"/>
      <c r="AH145" s="276"/>
      <c r="AI145" s="277"/>
      <c r="AJ145" s="308">
        <f>SUM(D145:AI145)</f>
        <v>150</v>
      </c>
      <c r="AK145" s="302">
        <v>107</v>
      </c>
      <c r="AL145" s="296">
        <f t="shared" si="2"/>
        <v>0.71333333333333337</v>
      </c>
      <c r="AM145" s="35" t="s">
        <v>187</v>
      </c>
    </row>
    <row r="146" spans="1:39" s="1" customFormat="1" x14ac:dyDescent="0.25">
      <c r="A146" s="268">
        <v>137</v>
      </c>
      <c r="B146" s="197" t="s">
        <v>227</v>
      </c>
      <c r="C146" s="274" t="s">
        <v>604</v>
      </c>
      <c r="D146" s="275">
        <v>150</v>
      </c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7"/>
      <c r="AJ146" s="308">
        <f>SUM(D146:AI146)</f>
        <v>150</v>
      </c>
      <c r="AK146" s="302">
        <v>63</v>
      </c>
      <c r="AL146" s="296">
        <f t="shared" si="2"/>
        <v>0.42</v>
      </c>
      <c r="AM146" s="35" t="s">
        <v>212</v>
      </c>
    </row>
    <row r="147" spans="1:39" s="1" customFormat="1" x14ac:dyDescent="0.25">
      <c r="A147" s="268">
        <v>138</v>
      </c>
      <c r="B147" s="197" t="s">
        <v>227</v>
      </c>
      <c r="C147" s="203" t="s">
        <v>250</v>
      </c>
      <c r="D147" s="316" t="s">
        <v>413</v>
      </c>
      <c r="E147" s="311"/>
      <c r="F147" s="311"/>
      <c r="G147" s="311"/>
      <c r="H147" s="311"/>
      <c r="I147" s="311"/>
      <c r="J147" s="311"/>
      <c r="K147" s="311"/>
      <c r="L147" s="311"/>
      <c r="M147" s="311"/>
      <c r="N147" s="311"/>
      <c r="O147" s="311"/>
      <c r="P147" s="311"/>
      <c r="Q147" s="311"/>
      <c r="R147" s="311"/>
      <c r="S147" s="311"/>
      <c r="T147" s="311"/>
      <c r="U147" s="311"/>
      <c r="V147" s="311"/>
      <c r="W147" s="311"/>
      <c r="X147" s="311"/>
      <c r="Y147" s="311"/>
      <c r="Z147" s="311"/>
      <c r="AA147" s="311"/>
      <c r="AB147" s="311"/>
      <c r="AC147" s="311"/>
      <c r="AD147" s="311"/>
      <c r="AE147" s="311"/>
      <c r="AF147" s="311"/>
      <c r="AG147" s="311"/>
      <c r="AH147" s="311"/>
      <c r="AI147" s="317"/>
      <c r="AJ147" s="308">
        <f>SUM(D147:AI147)</f>
        <v>0</v>
      </c>
      <c r="AK147" s="302">
        <v>1</v>
      </c>
      <c r="AL147" s="296" t="e">
        <f t="shared" si="2"/>
        <v>#VALUE!</v>
      </c>
      <c r="AM147" s="35" t="s">
        <v>188</v>
      </c>
    </row>
    <row r="148" spans="1:39" s="1" customFormat="1" x14ac:dyDescent="0.25">
      <c r="A148" s="268">
        <v>139</v>
      </c>
      <c r="B148" s="197" t="s">
        <v>227</v>
      </c>
      <c r="C148" s="179" t="s">
        <v>578</v>
      </c>
      <c r="D148" s="170">
        <v>54</v>
      </c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6"/>
      <c r="P148" s="276"/>
      <c r="Q148" s="276"/>
      <c r="R148" s="276"/>
      <c r="S148" s="171">
        <v>30</v>
      </c>
      <c r="T148" s="171"/>
      <c r="U148" s="171">
        <v>30</v>
      </c>
      <c r="V148" s="171"/>
      <c r="W148" s="171"/>
      <c r="X148" s="171"/>
      <c r="Y148" s="171">
        <v>36</v>
      </c>
      <c r="Z148" s="276"/>
      <c r="AA148" s="276"/>
      <c r="AB148" s="276"/>
      <c r="AC148" s="276"/>
      <c r="AD148" s="276"/>
      <c r="AE148" s="276"/>
      <c r="AF148" s="171"/>
      <c r="AG148" s="171"/>
      <c r="AH148" s="276"/>
      <c r="AI148" s="277"/>
      <c r="AJ148" s="308">
        <f>SUM(D148:AI148)</f>
        <v>150</v>
      </c>
      <c r="AK148" s="302">
        <v>206</v>
      </c>
      <c r="AL148" s="296">
        <f t="shared" si="2"/>
        <v>3.8148148148148149</v>
      </c>
      <c r="AM148" s="35" t="s">
        <v>188</v>
      </c>
    </row>
    <row r="149" spans="1:39" s="1" customFormat="1" x14ac:dyDescent="0.25">
      <c r="A149" s="268">
        <v>140</v>
      </c>
      <c r="B149" s="197" t="s">
        <v>227</v>
      </c>
      <c r="C149" s="203" t="s">
        <v>225</v>
      </c>
      <c r="D149" s="313">
        <v>36</v>
      </c>
      <c r="E149" s="276"/>
      <c r="F149" s="276"/>
      <c r="G149" s="276"/>
      <c r="H149" s="276"/>
      <c r="I149" s="276"/>
      <c r="J149" s="276"/>
      <c r="K149" s="276"/>
      <c r="L149" s="276"/>
      <c r="M149" s="276"/>
      <c r="N149" s="276"/>
      <c r="O149" s="276"/>
      <c r="P149" s="276"/>
      <c r="Q149" s="276"/>
      <c r="R149" s="276"/>
      <c r="S149" s="315">
        <v>36</v>
      </c>
      <c r="T149" s="315"/>
      <c r="U149" s="315">
        <v>36</v>
      </c>
      <c r="V149" s="315"/>
      <c r="W149" s="315"/>
      <c r="X149" s="315"/>
      <c r="Y149" s="315">
        <v>36</v>
      </c>
      <c r="Z149" s="276"/>
      <c r="AA149" s="276"/>
      <c r="AB149" s="276"/>
      <c r="AC149" s="276"/>
      <c r="AD149" s="276"/>
      <c r="AE149" s="276"/>
      <c r="AF149" s="171"/>
      <c r="AG149" s="171">
        <v>6</v>
      </c>
      <c r="AH149" s="276"/>
      <c r="AI149" s="277"/>
      <c r="AJ149" s="308">
        <f>SUM(D149:AI149)</f>
        <v>150</v>
      </c>
      <c r="AK149" s="302">
        <v>121</v>
      </c>
      <c r="AL149" s="296">
        <f t="shared" si="2"/>
        <v>3.3611111111111112</v>
      </c>
      <c r="AM149" s="35" t="s">
        <v>188</v>
      </c>
    </row>
    <row r="150" spans="1:39" s="1" customFormat="1" x14ac:dyDescent="0.25">
      <c r="A150" s="268">
        <v>141</v>
      </c>
      <c r="B150" s="197" t="s">
        <v>227</v>
      </c>
      <c r="C150" s="314" t="s">
        <v>605</v>
      </c>
      <c r="D150" s="313">
        <v>42</v>
      </c>
      <c r="E150" s="276"/>
      <c r="F150" s="276"/>
      <c r="G150" s="276"/>
      <c r="H150" s="276"/>
      <c r="I150" s="276"/>
      <c r="J150" s="276"/>
      <c r="K150" s="276"/>
      <c r="L150" s="276"/>
      <c r="M150" s="276"/>
      <c r="N150" s="276"/>
      <c r="O150" s="276"/>
      <c r="P150" s="276"/>
      <c r="Q150" s="276"/>
      <c r="R150" s="276"/>
      <c r="S150" s="315"/>
      <c r="T150" s="315"/>
      <c r="U150" s="315"/>
      <c r="V150" s="315"/>
      <c r="W150" s="315"/>
      <c r="X150" s="315"/>
      <c r="Y150" s="315"/>
      <c r="Z150" s="276"/>
      <c r="AA150" s="276"/>
      <c r="AB150" s="276"/>
      <c r="AC150" s="276"/>
      <c r="AD150" s="276"/>
      <c r="AE150" s="276"/>
      <c r="AF150" s="171">
        <v>6</v>
      </c>
      <c r="AG150" s="171"/>
      <c r="AH150" s="276"/>
      <c r="AI150" s="277"/>
      <c r="AJ150" s="308">
        <f>SUM(D150:AI150)</f>
        <v>48</v>
      </c>
      <c r="AK150" s="302">
        <v>93</v>
      </c>
      <c r="AL150" s="296">
        <f t="shared" si="2"/>
        <v>2.2142857142857144</v>
      </c>
      <c r="AM150" s="35" t="s">
        <v>188</v>
      </c>
    </row>
    <row r="151" spans="1:39" s="1" customFormat="1" x14ac:dyDescent="0.25">
      <c r="A151" s="268">
        <v>142</v>
      </c>
      <c r="B151" s="197" t="s">
        <v>227</v>
      </c>
      <c r="C151" s="179" t="s">
        <v>579</v>
      </c>
      <c r="D151" s="313">
        <v>18</v>
      </c>
      <c r="E151" s="276"/>
      <c r="F151" s="276"/>
      <c r="G151" s="276"/>
      <c r="H151" s="276"/>
      <c r="I151" s="276"/>
      <c r="J151" s="276"/>
      <c r="K151" s="276"/>
      <c r="L151" s="276"/>
      <c r="M151" s="276"/>
      <c r="N151" s="276"/>
      <c r="O151" s="276"/>
      <c r="P151" s="276"/>
      <c r="Q151" s="276"/>
      <c r="R151" s="276"/>
      <c r="S151" s="315">
        <v>30</v>
      </c>
      <c r="T151" s="315"/>
      <c r="U151" s="315">
        <v>30</v>
      </c>
      <c r="V151" s="315"/>
      <c r="W151" s="315"/>
      <c r="X151" s="315"/>
      <c r="Y151" s="315">
        <v>72</v>
      </c>
      <c r="Z151" s="276"/>
      <c r="AA151" s="276"/>
      <c r="AB151" s="276"/>
      <c r="AC151" s="276"/>
      <c r="AD151" s="276"/>
      <c r="AE151" s="276"/>
      <c r="AF151" s="171"/>
      <c r="AG151" s="171"/>
      <c r="AH151" s="276"/>
      <c r="AI151" s="277"/>
      <c r="AJ151" s="308">
        <f>SUM(D151:AI151)</f>
        <v>150</v>
      </c>
      <c r="AK151" s="302">
        <v>105</v>
      </c>
      <c r="AL151" s="296">
        <f t="shared" si="2"/>
        <v>5.833333333333333</v>
      </c>
      <c r="AM151" s="35" t="s">
        <v>188</v>
      </c>
    </row>
    <row r="152" spans="1:39" s="1" customFormat="1" x14ac:dyDescent="0.25">
      <c r="A152" s="268">
        <v>143</v>
      </c>
      <c r="B152" s="197" t="s">
        <v>227</v>
      </c>
      <c r="C152" s="204" t="s">
        <v>422</v>
      </c>
      <c r="D152" s="313">
        <v>114</v>
      </c>
      <c r="E152" s="276"/>
      <c r="F152" s="276"/>
      <c r="G152" s="276"/>
      <c r="H152" s="276"/>
      <c r="I152" s="276"/>
      <c r="J152" s="276"/>
      <c r="K152" s="276"/>
      <c r="L152" s="276"/>
      <c r="M152" s="276"/>
      <c r="N152" s="276"/>
      <c r="O152" s="276"/>
      <c r="P152" s="276"/>
      <c r="Q152" s="276"/>
      <c r="R152" s="276"/>
      <c r="S152" s="315"/>
      <c r="T152" s="315"/>
      <c r="U152" s="315"/>
      <c r="V152" s="315"/>
      <c r="W152" s="315"/>
      <c r="X152" s="315"/>
      <c r="Y152" s="315">
        <v>36</v>
      </c>
      <c r="Z152" s="276"/>
      <c r="AA152" s="276"/>
      <c r="AB152" s="276"/>
      <c r="AC152" s="276"/>
      <c r="AD152" s="276"/>
      <c r="AE152" s="276"/>
      <c r="AF152" s="171"/>
      <c r="AG152" s="171"/>
      <c r="AH152" s="276"/>
      <c r="AI152" s="277"/>
      <c r="AJ152" s="308">
        <f>SUM(D152:AI152)</f>
        <v>150</v>
      </c>
      <c r="AK152" s="302">
        <v>387</v>
      </c>
      <c r="AL152" s="296">
        <f t="shared" si="2"/>
        <v>3.3947368421052633</v>
      </c>
      <c r="AM152" s="35" t="s">
        <v>188</v>
      </c>
    </row>
    <row r="153" spans="1:39" s="1" customFormat="1" x14ac:dyDescent="0.25">
      <c r="A153" s="268">
        <v>144</v>
      </c>
      <c r="B153" s="197" t="s">
        <v>227</v>
      </c>
      <c r="C153" s="204" t="s">
        <v>371</v>
      </c>
      <c r="D153" s="313">
        <v>30</v>
      </c>
      <c r="E153" s="276"/>
      <c r="F153" s="276"/>
      <c r="G153" s="276"/>
      <c r="H153" s="276"/>
      <c r="I153" s="276"/>
      <c r="J153" s="276"/>
      <c r="K153" s="276"/>
      <c r="L153" s="276"/>
      <c r="M153" s="276"/>
      <c r="N153" s="276"/>
      <c r="O153" s="276"/>
      <c r="P153" s="276"/>
      <c r="Q153" s="276"/>
      <c r="R153" s="276"/>
      <c r="S153" s="315">
        <v>24</v>
      </c>
      <c r="T153" s="315"/>
      <c r="U153" s="315">
        <v>24</v>
      </c>
      <c r="V153" s="315"/>
      <c r="W153" s="315"/>
      <c r="X153" s="315">
        <v>12</v>
      </c>
      <c r="Y153" s="315">
        <v>60</v>
      </c>
      <c r="Z153" s="276"/>
      <c r="AA153" s="276"/>
      <c r="AB153" s="276"/>
      <c r="AC153" s="276"/>
      <c r="AD153" s="276"/>
      <c r="AE153" s="276"/>
      <c r="AF153" s="171"/>
      <c r="AG153" s="171"/>
      <c r="AH153" s="276"/>
      <c r="AI153" s="277"/>
      <c r="AJ153" s="308">
        <f>SUM(D153:AI153)</f>
        <v>150</v>
      </c>
      <c r="AK153" s="302">
        <v>7</v>
      </c>
      <c r="AL153" s="296">
        <f t="shared" si="2"/>
        <v>0.23333333333333334</v>
      </c>
      <c r="AM153" s="35" t="s">
        <v>188</v>
      </c>
    </row>
    <row r="154" spans="1:39" s="1" customFormat="1" x14ac:dyDescent="0.25">
      <c r="A154" s="268">
        <v>145</v>
      </c>
      <c r="B154" s="197" t="s">
        <v>227</v>
      </c>
      <c r="C154" s="203" t="s">
        <v>580</v>
      </c>
      <c r="D154" s="313">
        <v>6</v>
      </c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  <c r="P154" s="276"/>
      <c r="Q154" s="276"/>
      <c r="R154" s="276"/>
      <c r="S154" s="315">
        <v>30</v>
      </c>
      <c r="T154" s="315"/>
      <c r="U154" s="315">
        <v>30</v>
      </c>
      <c r="V154" s="315"/>
      <c r="W154" s="315"/>
      <c r="X154" s="315">
        <v>12</v>
      </c>
      <c r="Y154" s="315">
        <v>72</v>
      </c>
      <c r="Z154" s="276"/>
      <c r="AA154" s="276"/>
      <c r="AB154" s="276"/>
      <c r="AC154" s="276"/>
      <c r="AD154" s="276"/>
      <c r="AE154" s="276"/>
      <c r="AF154" s="171"/>
      <c r="AG154" s="171"/>
      <c r="AH154" s="276"/>
      <c r="AI154" s="277"/>
      <c r="AJ154" s="308">
        <f>SUM(D154:AI154)</f>
        <v>150</v>
      </c>
      <c r="AK154" s="302">
        <v>51</v>
      </c>
      <c r="AL154" s="296">
        <f t="shared" si="2"/>
        <v>8.5</v>
      </c>
      <c r="AM154" s="35" t="s">
        <v>188</v>
      </c>
    </row>
    <row r="155" spans="1:39" s="1" customFormat="1" x14ac:dyDescent="0.25">
      <c r="A155" s="268">
        <v>146</v>
      </c>
      <c r="B155" s="197" t="s">
        <v>227</v>
      </c>
      <c r="C155" s="203" t="s">
        <v>373</v>
      </c>
      <c r="D155" s="313">
        <v>60</v>
      </c>
      <c r="E155" s="276"/>
      <c r="F155" s="276"/>
      <c r="G155" s="276"/>
      <c r="H155" s="276"/>
      <c r="I155" s="276"/>
      <c r="J155" s="276"/>
      <c r="K155" s="276"/>
      <c r="L155" s="276"/>
      <c r="M155" s="276"/>
      <c r="N155" s="276"/>
      <c r="O155" s="276"/>
      <c r="P155" s="276"/>
      <c r="Q155" s="276"/>
      <c r="R155" s="276"/>
      <c r="S155" s="315">
        <v>24</v>
      </c>
      <c r="T155" s="315"/>
      <c r="U155" s="315">
        <v>24</v>
      </c>
      <c r="V155" s="315"/>
      <c r="W155" s="315"/>
      <c r="X155" s="315"/>
      <c r="Y155" s="315">
        <v>36</v>
      </c>
      <c r="Z155" s="276"/>
      <c r="AA155" s="276"/>
      <c r="AB155" s="276"/>
      <c r="AC155" s="276"/>
      <c r="AD155" s="276"/>
      <c r="AE155" s="276"/>
      <c r="AF155" s="171">
        <v>6</v>
      </c>
      <c r="AG155" s="171"/>
      <c r="AH155" s="276"/>
      <c r="AI155" s="277"/>
      <c r="AJ155" s="308">
        <f>SUM(D155:AI155)</f>
        <v>150</v>
      </c>
      <c r="AK155" s="302">
        <v>111</v>
      </c>
      <c r="AL155" s="296">
        <f t="shared" si="2"/>
        <v>1.85</v>
      </c>
      <c r="AM155" s="35" t="s">
        <v>188</v>
      </c>
    </row>
    <row r="156" spans="1:39" s="1" customFormat="1" x14ac:dyDescent="0.25">
      <c r="A156" s="268">
        <v>147</v>
      </c>
      <c r="B156" s="197" t="s">
        <v>227</v>
      </c>
      <c r="C156" s="274" t="s">
        <v>606</v>
      </c>
      <c r="D156" s="313">
        <v>72</v>
      </c>
      <c r="E156" s="276"/>
      <c r="F156" s="276"/>
      <c r="G156" s="276"/>
      <c r="H156" s="276"/>
      <c r="I156" s="276"/>
      <c r="J156" s="276"/>
      <c r="K156" s="276"/>
      <c r="L156" s="276"/>
      <c r="M156" s="276"/>
      <c r="N156" s="276"/>
      <c r="O156" s="276"/>
      <c r="P156" s="276"/>
      <c r="Q156" s="276"/>
      <c r="R156" s="276"/>
      <c r="S156" s="315"/>
      <c r="T156" s="315"/>
      <c r="U156" s="315"/>
      <c r="V156" s="315"/>
      <c r="W156" s="315"/>
      <c r="X156" s="315"/>
      <c r="Y156" s="315"/>
      <c r="Z156" s="276"/>
      <c r="AA156" s="276"/>
      <c r="AB156" s="276"/>
      <c r="AC156" s="276"/>
      <c r="AD156" s="276"/>
      <c r="AE156" s="276"/>
      <c r="AF156" s="171">
        <v>6</v>
      </c>
      <c r="AG156" s="171"/>
      <c r="AH156" s="276"/>
      <c r="AI156" s="277"/>
      <c r="AJ156" s="308">
        <f>SUM(D156:AI156)</f>
        <v>78</v>
      </c>
      <c r="AK156" s="302">
        <v>141</v>
      </c>
      <c r="AL156" s="296">
        <f t="shared" si="2"/>
        <v>1.9583333333333333</v>
      </c>
      <c r="AM156" s="35" t="s">
        <v>188</v>
      </c>
    </row>
    <row r="157" spans="1:39" s="1" customFormat="1" x14ac:dyDescent="0.25">
      <c r="A157" s="268">
        <v>148</v>
      </c>
      <c r="B157" s="197" t="s">
        <v>227</v>
      </c>
      <c r="C157" s="274" t="s">
        <v>607</v>
      </c>
      <c r="D157" s="170">
        <v>120</v>
      </c>
      <c r="E157" s="276"/>
      <c r="F157" s="276"/>
      <c r="G157" s="276"/>
      <c r="H157" s="276"/>
      <c r="I157" s="276"/>
      <c r="J157" s="276"/>
      <c r="K157" s="276"/>
      <c r="L157" s="276"/>
      <c r="M157" s="276"/>
      <c r="N157" s="276"/>
      <c r="O157" s="276"/>
      <c r="P157" s="276"/>
      <c r="Q157" s="276"/>
      <c r="R157" s="276"/>
      <c r="S157" s="315"/>
      <c r="T157" s="315"/>
      <c r="U157" s="315"/>
      <c r="V157" s="315"/>
      <c r="W157" s="171"/>
      <c r="X157" s="171"/>
      <c r="Y157" s="315"/>
      <c r="Z157" s="276"/>
      <c r="AA157" s="276"/>
      <c r="AB157" s="276"/>
      <c r="AC157" s="276"/>
      <c r="AD157" s="276"/>
      <c r="AE157" s="276"/>
      <c r="AF157" s="315"/>
      <c r="AG157" s="171"/>
      <c r="AH157" s="276"/>
      <c r="AI157" s="277"/>
      <c r="AJ157" s="308">
        <f>SUM(D157:AI157)</f>
        <v>120</v>
      </c>
      <c r="AK157" s="302"/>
      <c r="AL157" s="296">
        <f t="shared" si="2"/>
        <v>0</v>
      </c>
      <c r="AM157" s="35" t="s">
        <v>190</v>
      </c>
    </row>
    <row r="158" spans="1:39" s="1" customFormat="1" x14ac:dyDescent="0.25">
      <c r="A158" s="268">
        <v>149</v>
      </c>
      <c r="B158" s="197" t="s">
        <v>227</v>
      </c>
      <c r="C158" s="203" t="s">
        <v>375</v>
      </c>
      <c r="D158" s="170">
        <v>90</v>
      </c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  <c r="P158" s="276"/>
      <c r="Q158" s="276"/>
      <c r="R158" s="276"/>
      <c r="S158" s="315"/>
      <c r="T158" s="315"/>
      <c r="U158" s="315"/>
      <c r="V158" s="315"/>
      <c r="W158" s="171"/>
      <c r="X158" s="171">
        <v>60</v>
      </c>
      <c r="Y158" s="315"/>
      <c r="Z158" s="276"/>
      <c r="AA158" s="276"/>
      <c r="AB158" s="276"/>
      <c r="AC158" s="276"/>
      <c r="AD158" s="276"/>
      <c r="AE158" s="276"/>
      <c r="AF158" s="315"/>
      <c r="AG158" s="171"/>
      <c r="AH158" s="276"/>
      <c r="AI158" s="277"/>
      <c r="AJ158" s="308">
        <f>SUM(D158:AI158)</f>
        <v>150</v>
      </c>
      <c r="AK158" s="302">
        <v>237</v>
      </c>
      <c r="AL158" s="296">
        <f t="shared" si="2"/>
        <v>2.6333333333333333</v>
      </c>
      <c r="AM158" s="35" t="s">
        <v>189</v>
      </c>
    </row>
    <row r="159" spans="1:39" s="1" customFormat="1" x14ac:dyDescent="0.25">
      <c r="A159" s="268">
        <v>150</v>
      </c>
      <c r="B159" s="197" t="s">
        <v>227</v>
      </c>
      <c r="C159" s="202" t="s">
        <v>213</v>
      </c>
      <c r="D159" s="205">
        <v>54</v>
      </c>
      <c r="E159" s="276"/>
      <c r="F159" s="276"/>
      <c r="G159" s="276"/>
      <c r="H159" s="276"/>
      <c r="I159" s="276"/>
      <c r="J159" s="276"/>
      <c r="K159" s="276"/>
      <c r="L159" s="276"/>
      <c r="M159" s="276"/>
      <c r="N159" s="276"/>
      <c r="O159" s="276"/>
      <c r="P159" s="276"/>
      <c r="Q159" s="276"/>
      <c r="R159" s="276"/>
      <c r="S159" s="315">
        <v>10</v>
      </c>
      <c r="T159" s="315"/>
      <c r="U159" s="315">
        <v>20</v>
      </c>
      <c r="V159" s="276"/>
      <c r="W159" s="276"/>
      <c r="X159" s="315">
        <v>42</v>
      </c>
      <c r="Y159" s="315">
        <v>24</v>
      </c>
      <c r="Z159" s="276"/>
      <c r="AA159" s="276"/>
      <c r="AB159" s="276"/>
      <c r="AC159" s="276"/>
      <c r="AD159" s="276"/>
      <c r="AE159" s="276"/>
      <c r="AF159" s="276"/>
      <c r="AG159" s="276"/>
      <c r="AH159" s="276"/>
      <c r="AI159" s="277"/>
      <c r="AJ159" s="308">
        <f>SUM(D159:AI159)</f>
        <v>150</v>
      </c>
      <c r="AK159" s="302">
        <v>122</v>
      </c>
      <c r="AL159" s="296">
        <f t="shared" si="2"/>
        <v>2.2592592592592591</v>
      </c>
      <c r="AM159" s="35" t="s">
        <v>191</v>
      </c>
    </row>
    <row r="160" spans="1:39" s="1" customFormat="1" x14ac:dyDescent="0.25">
      <c r="A160" s="268">
        <v>151</v>
      </c>
      <c r="B160" s="197" t="s">
        <v>227</v>
      </c>
      <c r="C160" s="202" t="s">
        <v>251</v>
      </c>
      <c r="D160" s="205">
        <v>45</v>
      </c>
      <c r="E160" s="276"/>
      <c r="F160" s="276"/>
      <c r="G160" s="276"/>
      <c r="H160" s="276"/>
      <c r="I160" s="276"/>
      <c r="J160" s="276"/>
      <c r="K160" s="276"/>
      <c r="L160" s="276"/>
      <c r="M160" s="276"/>
      <c r="N160" s="276"/>
      <c r="O160" s="276"/>
      <c r="P160" s="276"/>
      <c r="Q160" s="276"/>
      <c r="R160" s="276"/>
      <c r="S160" s="315">
        <v>10</v>
      </c>
      <c r="T160" s="315"/>
      <c r="U160" s="315">
        <v>30</v>
      </c>
      <c r="V160" s="276"/>
      <c r="W160" s="276"/>
      <c r="X160" s="315">
        <v>46</v>
      </c>
      <c r="Y160" s="315">
        <v>19</v>
      </c>
      <c r="Z160" s="276"/>
      <c r="AA160" s="276"/>
      <c r="AB160" s="276"/>
      <c r="AC160" s="276"/>
      <c r="AD160" s="276"/>
      <c r="AE160" s="276"/>
      <c r="AF160" s="276"/>
      <c r="AG160" s="276"/>
      <c r="AH160" s="276"/>
      <c r="AI160" s="277"/>
      <c r="AJ160" s="308">
        <f>SUM(D160:AI160)</f>
        <v>150</v>
      </c>
      <c r="AK160" s="302">
        <v>24</v>
      </c>
      <c r="AL160" s="296">
        <f t="shared" si="2"/>
        <v>0.53333333333333333</v>
      </c>
      <c r="AM160" s="35" t="s">
        <v>191</v>
      </c>
    </row>
    <row r="161" spans="1:39" s="1" customFormat="1" x14ac:dyDescent="0.25">
      <c r="A161" s="268">
        <v>152</v>
      </c>
      <c r="B161" s="197" t="s">
        <v>227</v>
      </c>
      <c r="C161" s="274" t="s">
        <v>608</v>
      </c>
      <c r="D161" s="205">
        <v>45</v>
      </c>
      <c r="E161" s="276"/>
      <c r="F161" s="276"/>
      <c r="G161" s="276"/>
      <c r="H161" s="276"/>
      <c r="I161" s="276"/>
      <c r="J161" s="276"/>
      <c r="K161" s="276"/>
      <c r="L161" s="276"/>
      <c r="M161" s="276"/>
      <c r="N161" s="276"/>
      <c r="O161" s="276"/>
      <c r="P161" s="276"/>
      <c r="Q161" s="276"/>
      <c r="R161" s="276"/>
      <c r="S161" s="315">
        <v>10</v>
      </c>
      <c r="T161" s="315"/>
      <c r="U161" s="315">
        <v>30</v>
      </c>
      <c r="V161" s="276"/>
      <c r="W161" s="276"/>
      <c r="X161" s="315">
        <v>46</v>
      </c>
      <c r="Y161" s="315">
        <v>19</v>
      </c>
      <c r="Z161" s="276"/>
      <c r="AA161" s="276"/>
      <c r="AB161" s="276"/>
      <c r="AC161" s="276"/>
      <c r="AD161" s="276"/>
      <c r="AE161" s="276"/>
      <c r="AF161" s="276"/>
      <c r="AG161" s="276"/>
      <c r="AH161" s="276"/>
      <c r="AI161" s="277"/>
      <c r="AJ161" s="308">
        <f>SUM(D161:AI161)</f>
        <v>150</v>
      </c>
      <c r="AK161" s="302">
        <v>144</v>
      </c>
      <c r="AL161" s="296">
        <f t="shared" si="2"/>
        <v>3.2</v>
      </c>
      <c r="AM161" s="35" t="s">
        <v>191</v>
      </c>
    </row>
    <row r="162" spans="1:39" s="1" customFormat="1" x14ac:dyDescent="0.25">
      <c r="A162" s="268">
        <v>153</v>
      </c>
      <c r="B162" s="197" t="s">
        <v>227</v>
      </c>
      <c r="C162" s="202" t="s">
        <v>253</v>
      </c>
      <c r="D162" s="205">
        <v>45</v>
      </c>
      <c r="E162" s="276"/>
      <c r="F162" s="276"/>
      <c r="G162" s="276"/>
      <c r="H162" s="276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315">
        <v>15</v>
      </c>
      <c r="T162" s="315"/>
      <c r="U162" s="315">
        <v>25</v>
      </c>
      <c r="V162" s="276"/>
      <c r="W162" s="276"/>
      <c r="X162" s="315">
        <v>40</v>
      </c>
      <c r="Y162" s="315">
        <v>25</v>
      </c>
      <c r="Z162" s="276"/>
      <c r="AA162" s="276"/>
      <c r="AB162" s="276"/>
      <c r="AC162" s="276"/>
      <c r="AD162" s="276"/>
      <c r="AE162" s="276"/>
      <c r="AF162" s="276"/>
      <c r="AG162" s="276"/>
      <c r="AH162" s="276"/>
      <c r="AI162" s="277"/>
      <c r="AJ162" s="308">
        <f>SUM(D162:AI162)</f>
        <v>150</v>
      </c>
      <c r="AK162" s="302">
        <v>51</v>
      </c>
      <c r="AL162" s="296">
        <f t="shared" si="2"/>
        <v>1.1333333333333333</v>
      </c>
      <c r="AM162" s="35" t="s">
        <v>191</v>
      </c>
    </row>
    <row r="163" spans="1:39" s="1" customFormat="1" x14ac:dyDescent="0.25">
      <c r="A163" s="268">
        <v>154</v>
      </c>
      <c r="B163" s="197" t="s">
        <v>227</v>
      </c>
      <c r="C163" s="202" t="s">
        <v>609</v>
      </c>
      <c r="D163" s="205">
        <v>90</v>
      </c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05">
        <v>60</v>
      </c>
      <c r="Y163" s="205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7"/>
      <c r="AJ163" s="308">
        <f>SUM(D163:AI163)</f>
        <v>150</v>
      </c>
      <c r="AK163" s="302">
        <v>15</v>
      </c>
      <c r="AL163" s="296">
        <f t="shared" si="2"/>
        <v>0.16666666666666666</v>
      </c>
      <c r="AM163" s="35" t="s">
        <v>191</v>
      </c>
    </row>
    <row r="164" spans="1:39" s="1" customFormat="1" x14ac:dyDescent="0.25">
      <c r="A164" s="268">
        <v>155</v>
      </c>
      <c r="B164" s="197" t="s">
        <v>227</v>
      </c>
      <c r="C164" s="274" t="s">
        <v>610</v>
      </c>
      <c r="D164" s="205">
        <v>90</v>
      </c>
      <c r="E164" s="276"/>
      <c r="F164" s="276"/>
      <c r="G164" s="276"/>
      <c r="H164" s="276"/>
      <c r="I164" s="276"/>
      <c r="J164" s="276"/>
      <c r="K164" s="276"/>
      <c r="L164" s="276"/>
      <c r="M164" s="276"/>
      <c r="N164" s="276"/>
      <c r="O164" s="276"/>
      <c r="P164" s="276"/>
      <c r="Q164" s="276"/>
      <c r="R164" s="276"/>
      <c r="S164" s="276"/>
      <c r="T164" s="276"/>
      <c r="U164" s="276"/>
      <c r="V164" s="276"/>
      <c r="W164" s="276"/>
      <c r="X164" s="205">
        <v>60</v>
      </c>
      <c r="Y164" s="205"/>
      <c r="Z164" s="276"/>
      <c r="AA164" s="276"/>
      <c r="AB164" s="276"/>
      <c r="AC164" s="276"/>
      <c r="AD164" s="276"/>
      <c r="AE164" s="276"/>
      <c r="AF164" s="276"/>
      <c r="AG164" s="276"/>
      <c r="AH164" s="276"/>
      <c r="AI164" s="277"/>
      <c r="AJ164" s="308">
        <f>SUM(D164:AI164)</f>
        <v>150</v>
      </c>
      <c r="AK164" s="302">
        <v>50</v>
      </c>
      <c r="AL164" s="296">
        <f t="shared" si="2"/>
        <v>0.55555555555555558</v>
      </c>
      <c r="AM164" s="35" t="s">
        <v>214</v>
      </c>
    </row>
    <row r="165" spans="1:39" s="1" customFormat="1" x14ac:dyDescent="0.25">
      <c r="A165" s="268">
        <v>156</v>
      </c>
      <c r="B165" s="197" t="s">
        <v>227</v>
      </c>
      <c r="C165" s="274" t="s">
        <v>611</v>
      </c>
      <c r="D165" s="205">
        <v>90</v>
      </c>
      <c r="E165" s="276"/>
      <c r="F165" s="276"/>
      <c r="G165" s="276"/>
      <c r="H165" s="276"/>
      <c r="I165" s="276"/>
      <c r="J165" s="276"/>
      <c r="K165" s="276"/>
      <c r="L165" s="276"/>
      <c r="M165" s="276"/>
      <c r="N165" s="276"/>
      <c r="O165" s="276"/>
      <c r="P165" s="276"/>
      <c r="Q165" s="276"/>
      <c r="R165" s="276"/>
      <c r="S165" s="276"/>
      <c r="T165" s="276"/>
      <c r="U165" s="276"/>
      <c r="V165" s="276"/>
      <c r="W165" s="276"/>
      <c r="X165" s="205">
        <v>60</v>
      </c>
      <c r="Y165" s="205"/>
      <c r="Z165" s="276"/>
      <c r="AA165" s="276"/>
      <c r="AB165" s="276"/>
      <c r="AC165" s="276"/>
      <c r="AD165" s="276"/>
      <c r="AE165" s="276"/>
      <c r="AF165" s="276"/>
      <c r="AG165" s="276"/>
      <c r="AH165" s="276"/>
      <c r="AI165" s="277"/>
      <c r="AJ165" s="308">
        <f>SUM(D165:AI165)</f>
        <v>150</v>
      </c>
      <c r="AK165" s="302">
        <v>45</v>
      </c>
      <c r="AL165" s="296">
        <f t="shared" si="2"/>
        <v>0.5</v>
      </c>
      <c r="AM165" s="35" t="s">
        <v>215</v>
      </c>
    </row>
    <row r="166" spans="1:39" s="1" customFormat="1" x14ac:dyDescent="0.25">
      <c r="A166" s="268">
        <v>157</v>
      </c>
      <c r="B166" s="197" t="s">
        <v>227</v>
      </c>
      <c r="C166" s="274" t="s">
        <v>612</v>
      </c>
      <c r="D166" s="205">
        <v>90</v>
      </c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  <c r="P166" s="276"/>
      <c r="Q166" s="276"/>
      <c r="R166" s="276"/>
      <c r="S166" s="276"/>
      <c r="T166" s="276"/>
      <c r="U166" s="276"/>
      <c r="V166" s="276"/>
      <c r="W166" s="276"/>
      <c r="X166" s="205">
        <v>60</v>
      </c>
      <c r="Y166" s="205"/>
      <c r="Z166" s="276"/>
      <c r="AA166" s="276"/>
      <c r="AB166" s="276"/>
      <c r="AC166" s="276"/>
      <c r="AD166" s="276"/>
      <c r="AE166" s="276"/>
      <c r="AF166" s="276"/>
      <c r="AG166" s="276"/>
      <c r="AH166" s="276"/>
      <c r="AI166" s="277"/>
      <c r="AJ166" s="308">
        <f>SUM(D166:AI166)</f>
        <v>150</v>
      </c>
      <c r="AK166" s="302">
        <v>46</v>
      </c>
      <c r="AL166" s="296">
        <f t="shared" si="2"/>
        <v>0.51111111111111107</v>
      </c>
      <c r="AM166" s="35" t="s">
        <v>216</v>
      </c>
    </row>
    <row r="167" spans="1:39" s="1" customFormat="1" x14ac:dyDescent="0.25">
      <c r="A167" s="268">
        <v>158</v>
      </c>
      <c r="B167" s="197" t="s">
        <v>227</v>
      </c>
      <c r="C167" s="169" t="s">
        <v>263</v>
      </c>
      <c r="D167" s="275">
        <v>30</v>
      </c>
      <c r="E167" s="276"/>
      <c r="F167" s="276"/>
      <c r="G167" s="276"/>
      <c r="H167" s="276"/>
      <c r="I167" s="276"/>
      <c r="J167" s="276"/>
      <c r="K167" s="276"/>
      <c r="L167" s="276"/>
      <c r="M167" s="276"/>
      <c r="N167" s="276"/>
      <c r="O167" s="276"/>
      <c r="P167" s="276"/>
      <c r="Q167" s="276"/>
      <c r="R167" s="276"/>
      <c r="S167" s="276"/>
      <c r="T167" s="276"/>
      <c r="U167" s="276">
        <v>20</v>
      </c>
      <c r="V167" s="276"/>
      <c r="W167" s="276"/>
      <c r="X167" s="276"/>
      <c r="Y167" s="276">
        <v>60</v>
      </c>
      <c r="Z167" s="276"/>
      <c r="AA167" s="276"/>
      <c r="AB167" s="276"/>
      <c r="AC167" s="276"/>
      <c r="AD167" s="276"/>
      <c r="AE167" s="276"/>
      <c r="AF167" s="276">
        <v>40</v>
      </c>
      <c r="AG167" s="276"/>
      <c r="AH167" s="276"/>
      <c r="AI167" s="277"/>
      <c r="AJ167" s="308">
        <f>SUM(D167:AI167)</f>
        <v>150</v>
      </c>
      <c r="AK167" s="302">
        <v>61</v>
      </c>
      <c r="AL167" s="296">
        <f t="shared" si="2"/>
        <v>2.0333333333333332</v>
      </c>
      <c r="AM167" s="35" t="s">
        <v>195</v>
      </c>
    </row>
    <row r="168" spans="1:39" s="1" customFormat="1" x14ac:dyDescent="0.25">
      <c r="A168" s="268">
        <v>159</v>
      </c>
      <c r="B168" s="197" t="s">
        <v>227</v>
      </c>
      <c r="C168" s="202" t="s">
        <v>254</v>
      </c>
      <c r="D168" s="275">
        <v>50</v>
      </c>
      <c r="E168" s="276"/>
      <c r="F168" s="276"/>
      <c r="G168" s="276"/>
      <c r="H168" s="276"/>
      <c r="I168" s="276"/>
      <c r="J168" s="276"/>
      <c r="K168" s="276"/>
      <c r="L168" s="276"/>
      <c r="M168" s="276"/>
      <c r="N168" s="276"/>
      <c r="O168" s="276"/>
      <c r="P168" s="276"/>
      <c r="Q168" s="276"/>
      <c r="R168" s="276"/>
      <c r="S168" s="276"/>
      <c r="T168" s="276"/>
      <c r="U168" s="276">
        <v>50</v>
      </c>
      <c r="V168" s="276"/>
      <c r="W168" s="276"/>
      <c r="X168" s="276">
        <v>50</v>
      </c>
      <c r="Y168" s="276"/>
      <c r="Z168" s="276"/>
      <c r="AA168" s="276"/>
      <c r="AB168" s="276"/>
      <c r="AC168" s="276"/>
      <c r="AD168" s="276"/>
      <c r="AE168" s="276"/>
      <c r="AF168" s="276"/>
      <c r="AG168" s="276"/>
      <c r="AH168" s="276"/>
      <c r="AI168" s="277"/>
      <c r="AJ168" s="308">
        <f>SUM(D168:AI168)</f>
        <v>150</v>
      </c>
      <c r="AK168" s="302">
        <v>109</v>
      </c>
      <c r="AL168" s="296">
        <f t="shared" si="2"/>
        <v>2.1800000000000002</v>
      </c>
      <c r="AM168" s="35" t="s">
        <v>195</v>
      </c>
    </row>
    <row r="169" spans="1:39" s="1" customFormat="1" x14ac:dyDescent="0.25">
      <c r="A169" s="268">
        <v>160</v>
      </c>
      <c r="B169" s="197" t="s">
        <v>227</v>
      </c>
      <c r="C169" s="274" t="s">
        <v>613</v>
      </c>
      <c r="D169" s="275">
        <v>50</v>
      </c>
      <c r="E169" s="276"/>
      <c r="F169" s="276"/>
      <c r="G169" s="276"/>
      <c r="H169" s="276"/>
      <c r="I169" s="276"/>
      <c r="J169" s="276"/>
      <c r="K169" s="276"/>
      <c r="L169" s="276"/>
      <c r="M169" s="276"/>
      <c r="N169" s="276"/>
      <c r="O169" s="276"/>
      <c r="P169" s="276"/>
      <c r="Q169" s="276"/>
      <c r="R169" s="276"/>
      <c r="S169" s="276"/>
      <c r="T169" s="276"/>
      <c r="U169" s="276">
        <v>50</v>
      </c>
      <c r="V169" s="276"/>
      <c r="W169" s="276"/>
      <c r="X169" s="276">
        <v>50</v>
      </c>
      <c r="Y169" s="276"/>
      <c r="Z169" s="276"/>
      <c r="AA169" s="276"/>
      <c r="AB169" s="276"/>
      <c r="AC169" s="276"/>
      <c r="AD169" s="276"/>
      <c r="AE169" s="276"/>
      <c r="AF169" s="276"/>
      <c r="AG169" s="276"/>
      <c r="AH169" s="276"/>
      <c r="AI169" s="277"/>
      <c r="AJ169" s="308">
        <f>SUM(D169:AI169)</f>
        <v>150</v>
      </c>
      <c r="AK169" s="302">
        <v>77</v>
      </c>
      <c r="AL169" s="296">
        <f t="shared" si="2"/>
        <v>1.54</v>
      </c>
      <c r="AM169" s="35" t="s">
        <v>195</v>
      </c>
    </row>
    <row r="170" spans="1:39" s="1" customFormat="1" x14ac:dyDescent="0.25">
      <c r="A170" s="268">
        <v>161</v>
      </c>
      <c r="B170" s="197" t="s">
        <v>227</v>
      </c>
      <c r="C170" s="208" t="s">
        <v>256</v>
      </c>
      <c r="D170" s="275">
        <v>18</v>
      </c>
      <c r="E170" s="276"/>
      <c r="F170" s="276"/>
      <c r="G170" s="276"/>
      <c r="H170" s="276"/>
      <c r="I170" s="276"/>
      <c r="J170" s="276"/>
      <c r="K170" s="276"/>
      <c r="L170" s="276"/>
      <c r="M170" s="276"/>
      <c r="N170" s="276"/>
      <c r="O170" s="276"/>
      <c r="P170" s="276"/>
      <c r="Q170" s="276"/>
      <c r="R170" s="276"/>
      <c r="S170" s="276"/>
      <c r="T170" s="276"/>
      <c r="U170" s="276"/>
      <c r="V170" s="276"/>
      <c r="W170" s="276"/>
      <c r="X170" s="276">
        <v>48</v>
      </c>
      <c r="Y170" s="276">
        <v>12</v>
      </c>
      <c r="Z170" s="276"/>
      <c r="AA170" s="276"/>
      <c r="AB170" s="276"/>
      <c r="AC170" s="276"/>
      <c r="AD170" s="276"/>
      <c r="AE170" s="276"/>
      <c r="AF170" s="276">
        <v>66</v>
      </c>
      <c r="AG170" s="276"/>
      <c r="AH170" s="276"/>
      <c r="AI170" s="277">
        <v>6</v>
      </c>
      <c r="AJ170" s="308">
        <f>SUM(D170:AI170)</f>
        <v>150</v>
      </c>
      <c r="AK170" s="302">
        <v>31</v>
      </c>
      <c r="AL170" s="296">
        <f t="shared" si="2"/>
        <v>1.7222222222222223</v>
      </c>
      <c r="AM170" s="35" t="s">
        <v>196</v>
      </c>
    </row>
    <row r="171" spans="1:39" s="1" customFormat="1" x14ac:dyDescent="0.25">
      <c r="A171" s="268">
        <v>162</v>
      </c>
      <c r="B171" s="197" t="s">
        <v>227</v>
      </c>
      <c r="C171" s="208" t="s">
        <v>255</v>
      </c>
      <c r="D171" s="275">
        <v>60</v>
      </c>
      <c r="E171" s="276"/>
      <c r="F171" s="276">
        <v>12</v>
      </c>
      <c r="G171" s="276"/>
      <c r="H171" s="276"/>
      <c r="I171" s="276"/>
      <c r="J171" s="276"/>
      <c r="K171" s="276"/>
      <c r="L171" s="276"/>
      <c r="M171" s="276"/>
      <c r="N171" s="276"/>
      <c r="O171" s="276"/>
      <c r="P171" s="276"/>
      <c r="Q171" s="276"/>
      <c r="R171" s="276"/>
      <c r="S171" s="276"/>
      <c r="T171" s="276"/>
      <c r="U171" s="276">
        <v>12</v>
      </c>
      <c r="V171" s="276"/>
      <c r="W171" s="276"/>
      <c r="X171" s="276">
        <v>48</v>
      </c>
      <c r="Y171" s="276">
        <v>12</v>
      </c>
      <c r="Z171" s="276"/>
      <c r="AA171" s="276"/>
      <c r="AB171" s="276"/>
      <c r="AC171" s="276"/>
      <c r="AD171" s="276"/>
      <c r="AE171" s="276"/>
      <c r="AF171" s="276"/>
      <c r="AG171" s="276"/>
      <c r="AH171" s="276"/>
      <c r="AI171" s="277">
        <v>6</v>
      </c>
      <c r="AJ171" s="308">
        <f>SUM(D171:AI171)</f>
        <v>150</v>
      </c>
      <c r="AK171" s="302">
        <v>228</v>
      </c>
      <c r="AL171" s="296">
        <f t="shared" si="2"/>
        <v>3.8</v>
      </c>
      <c r="AM171" s="35" t="s">
        <v>196</v>
      </c>
    </row>
    <row r="172" spans="1:39" s="1" customFormat="1" x14ac:dyDescent="0.25">
      <c r="A172" s="268">
        <v>163</v>
      </c>
      <c r="B172" s="197" t="s">
        <v>227</v>
      </c>
      <c r="C172" s="208" t="s">
        <v>217</v>
      </c>
      <c r="D172" s="275">
        <v>78</v>
      </c>
      <c r="E172" s="276"/>
      <c r="F172" s="276">
        <v>12</v>
      </c>
      <c r="G172" s="276"/>
      <c r="H172" s="276"/>
      <c r="I172" s="276"/>
      <c r="J172" s="276"/>
      <c r="K172" s="276"/>
      <c r="L172" s="276"/>
      <c r="M172" s="276"/>
      <c r="N172" s="276"/>
      <c r="O172" s="276"/>
      <c r="P172" s="276"/>
      <c r="Q172" s="276"/>
      <c r="R172" s="276"/>
      <c r="S172" s="276"/>
      <c r="T172" s="276"/>
      <c r="U172" s="276">
        <v>6</v>
      </c>
      <c r="V172" s="276"/>
      <c r="W172" s="276"/>
      <c r="X172" s="276"/>
      <c r="Y172" s="276"/>
      <c r="Z172" s="276"/>
      <c r="AA172" s="276"/>
      <c r="AB172" s="276"/>
      <c r="AC172" s="276"/>
      <c r="AD172" s="276">
        <v>6</v>
      </c>
      <c r="AE172" s="276"/>
      <c r="AF172" s="276">
        <v>42</v>
      </c>
      <c r="AG172" s="276"/>
      <c r="AH172" s="276"/>
      <c r="AI172" s="277">
        <v>6</v>
      </c>
      <c r="AJ172" s="308">
        <f>SUM(D172:AI172)</f>
        <v>150</v>
      </c>
      <c r="AK172" s="302">
        <v>156</v>
      </c>
      <c r="AL172" s="296">
        <f t="shared" si="2"/>
        <v>2</v>
      </c>
      <c r="AM172" s="35" t="s">
        <v>196</v>
      </c>
    </row>
    <row r="173" spans="1:39" s="1" customFormat="1" x14ac:dyDescent="0.25">
      <c r="A173" s="268">
        <v>164</v>
      </c>
      <c r="B173" s="197" t="s">
        <v>227</v>
      </c>
      <c r="C173" s="202" t="s">
        <v>380</v>
      </c>
      <c r="D173" s="275">
        <v>114</v>
      </c>
      <c r="E173" s="276"/>
      <c r="F173" s="276">
        <v>12</v>
      </c>
      <c r="G173" s="276"/>
      <c r="H173" s="276"/>
      <c r="I173" s="276"/>
      <c r="J173" s="276"/>
      <c r="K173" s="276"/>
      <c r="L173" s="276"/>
      <c r="M173" s="276"/>
      <c r="N173" s="276"/>
      <c r="O173" s="276"/>
      <c r="P173" s="276"/>
      <c r="Q173" s="276"/>
      <c r="R173" s="276"/>
      <c r="S173" s="276"/>
      <c r="T173" s="276"/>
      <c r="U173" s="276">
        <v>6</v>
      </c>
      <c r="V173" s="276"/>
      <c r="W173" s="276"/>
      <c r="X173" s="276">
        <v>12</v>
      </c>
      <c r="Y173" s="276"/>
      <c r="Z173" s="276"/>
      <c r="AA173" s="276"/>
      <c r="AB173" s="276"/>
      <c r="AC173" s="276"/>
      <c r="AD173" s="276"/>
      <c r="AE173" s="276"/>
      <c r="AF173" s="276"/>
      <c r="AG173" s="276"/>
      <c r="AH173" s="276"/>
      <c r="AI173" s="277">
        <v>6</v>
      </c>
      <c r="AJ173" s="308">
        <f>SUM(D173:AI173)</f>
        <v>150</v>
      </c>
      <c r="AK173" s="302">
        <v>234</v>
      </c>
      <c r="AL173" s="296">
        <f t="shared" si="2"/>
        <v>2.0526315789473686</v>
      </c>
      <c r="AM173" s="35" t="s">
        <v>196</v>
      </c>
    </row>
    <row r="174" spans="1:39" s="1" customFormat="1" x14ac:dyDescent="0.25">
      <c r="A174" s="268">
        <v>165</v>
      </c>
      <c r="B174" s="318" t="s">
        <v>227</v>
      </c>
      <c r="C174" s="319" t="s">
        <v>383</v>
      </c>
      <c r="D174" s="275">
        <v>90</v>
      </c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  <c r="P174" s="276"/>
      <c r="Q174" s="276"/>
      <c r="R174" s="276"/>
      <c r="S174" s="276"/>
      <c r="T174" s="276"/>
      <c r="U174" s="276">
        <v>60</v>
      </c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7"/>
      <c r="AJ174" s="308">
        <f>SUM(D174:AI174)</f>
        <v>150</v>
      </c>
      <c r="AK174" s="302">
        <v>130</v>
      </c>
      <c r="AL174" s="296">
        <f t="shared" si="2"/>
        <v>1.4444444444444444</v>
      </c>
      <c r="AM174" s="35" t="s">
        <v>412</v>
      </c>
    </row>
    <row r="175" spans="1:39" s="1" customFormat="1" x14ac:dyDescent="0.25">
      <c r="A175" s="268">
        <v>166</v>
      </c>
      <c r="B175" s="318" t="s">
        <v>227</v>
      </c>
      <c r="C175" s="319" t="s">
        <v>272</v>
      </c>
      <c r="D175" s="275">
        <v>90</v>
      </c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76"/>
      <c r="P175" s="276"/>
      <c r="Q175" s="276"/>
      <c r="R175" s="276"/>
      <c r="S175" s="276"/>
      <c r="T175" s="276"/>
      <c r="U175" s="276">
        <v>60</v>
      </c>
      <c r="V175" s="276"/>
      <c r="W175" s="276"/>
      <c r="X175" s="276"/>
      <c r="Y175" s="276"/>
      <c r="Z175" s="276"/>
      <c r="AA175" s="276"/>
      <c r="AB175" s="276"/>
      <c r="AC175" s="276"/>
      <c r="AD175" s="276"/>
      <c r="AE175" s="276"/>
      <c r="AF175" s="276"/>
      <c r="AG175" s="276"/>
      <c r="AH175" s="276"/>
      <c r="AI175" s="277"/>
      <c r="AJ175" s="308">
        <f>SUM(D175:AI175)</f>
        <v>150</v>
      </c>
      <c r="AK175" s="302">
        <v>118</v>
      </c>
      <c r="AL175" s="296">
        <f t="shared" si="2"/>
        <v>1.3111111111111111</v>
      </c>
      <c r="AM175" s="35" t="s">
        <v>412</v>
      </c>
    </row>
    <row r="176" spans="1:39" s="1" customFormat="1" ht="15.75" thickBot="1" x14ac:dyDescent="0.3">
      <c r="A176" s="268">
        <v>167</v>
      </c>
      <c r="B176" s="318" t="s">
        <v>227</v>
      </c>
      <c r="C176" s="319" t="s">
        <v>384</v>
      </c>
      <c r="D176" s="320">
        <v>90</v>
      </c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>
        <v>60</v>
      </c>
      <c r="V176" s="278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8"/>
      <c r="AH176" s="278"/>
      <c r="AI176" s="279"/>
      <c r="AJ176" s="309">
        <f>SUM(D176:AI176)</f>
        <v>150</v>
      </c>
      <c r="AK176" s="304">
        <v>203</v>
      </c>
      <c r="AL176" s="297">
        <f t="shared" si="2"/>
        <v>2.2555555555555555</v>
      </c>
      <c r="AM176" s="35" t="s">
        <v>412</v>
      </c>
    </row>
    <row r="177" spans="1:38" ht="15.75" thickBot="1" x14ac:dyDescent="0.3">
      <c r="A177" s="280" t="s">
        <v>2</v>
      </c>
      <c r="B177" s="281"/>
      <c r="C177" s="282"/>
      <c r="D177" s="283">
        <f>SUM(D10:D176)</f>
        <v>5133</v>
      </c>
      <c r="E177" s="284"/>
      <c r="F177" s="285">
        <f>SUM(F10:F118)</f>
        <v>30</v>
      </c>
      <c r="G177" s="284">
        <f>SUM(G10:G118)</f>
        <v>168</v>
      </c>
      <c r="H177" s="286">
        <f>SUM(H10:H118)</f>
        <v>228</v>
      </c>
      <c r="I177" s="286">
        <f>SUM(I10:I118)</f>
        <v>0</v>
      </c>
      <c r="J177" s="286">
        <f>SUM(J10:J118)</f>
        <v>78</v>
      </c>
      <c r="K177" s="286">
        <f>SUM(K10:K118)</f>
        <v>0</v>
      </c>
      <c r="L177" s="286">
        <f>SUM(L10:L118)</f>
        <v>642</v>
      </c>
      <c r="M177" s="286">
        <f>SUM(M10:M118)</f>
        <v>20</v>
      </c>
      <c r="N177" s="286">
        <f>SUM(N10:N118)</f>
        <v>20</v>
      </c>
      <c r="O177" s="286">
        <f>SUM(O10:O118)</f>
        <v>28</v>
      </c>
      <c r="P177" s="286">
        <f>SUM(P10:P118)</f>
        <v>0</v>
      </c>
      <c r="Q177" s="286">
        <f>SUM(Q10:Q118)</f>
        <v>0</v>
      </c>
      <c r="R177" s="286">
        <f>SUM(R10:R118)</f>
        <v>130</v>
      </c>
      <c r="S177" s="286">
        <f>SUM(S10:S118)</f>
        <v>1890</v>
      </c>
      <c r="T177" s="286">
        <f>SUM(T10:T118)</f>
        <v>162</v>
      </c>
      <c r="U177" s="286">
        <f>SUM(U10:U118)</f>
        <v>1904</v>
      </c>
      <c r="V177" s="286"/>
      <c r="W177" s="286">
        <f>SUM(W10:W118)</f>
        <v>0</v>
      </c>
      <c r="X177" s="286">
        <f>SUM(X10:X118)</f>
        <v>2436</v>
      </c>
      <c r="Y177" s="286">
        <f>SUM(Y10:Y118)</f>
        <v>4704</v>
      </c>
      <c r="Z177" s="286">
        <f>SUM(Z10:Z118)</f>
        <v>0</v>
      </c>
      <c r="AA177" s="286">
        <f>SUM(AA10:AA118)</f>
        <v>0</v>
      </c>
      <c r="AB177" s="286">
        <f>SUM(AB10:AB118)</f>
        <v>0</v>
      </c>
      <c r="AC177" s="286">
        <f>SUM(AC10:AC118)</f>
        <v>0</v>
      </c>
      <c r="AD177" s="286">
        <f>SUM(AD10:AD118)</f>
        <v>12</v>
      </c>
      <c r="AE177" s="286">
        <f>SUM(AE10:AE118)</f>
        <v>0</v>
      </c>
      <c r="AF177" s="286">
        <f>SUM(AF10:AF118)</f>
        <v>1110</v>
      </c>
      <c r="AG177" s="286">
        <f>SUM(AG10:AG118)</f>
        <v>12</v>
      </c>
      <c r="AH177" s="286">
        <f>SUM(AH10:AH118)</f>
        <v>678</v>
      </c>
      <c r="AI177" s="287">
        <f>SUM(AI10:AI118)</f>
        <v>60</v>
      </c>
      <c r="AJ177" s="310">
        <f>SUM(D177:AI177)</f>
        <v>19445</v>
      </c>
      <c r="AK177" s="305">
        <f>SUM(AK10:AK176)</f>
        <v>15904</v>
      </c>
      <c r="AL177" s="298">
        <f>+AK177/D177</f>
        <v>3.0983830118838886</v>
      </c>
    </row>
    <row r="178" spans="1:38" x14ac:dyDescent="0.25">
      <c r="A178" s="36"/>
      <c r="B178" s="55" t="s">
        <v>18</v>
      </c>
      <c r="C178"/>
      <c r="AE178" s="49"/>
      <c r="AF178" s="49"/>
    </row>
    <row r="179" spans="1:38" x14ac:dyDescent="0.25">
      <c r="A179" s="36"/>
      <c r="C179"/>
      <c r="AE179" s="49"/>
      <c r="AF179" s="49"/>
    </row>
    <row r="180" spans="1:38" x14ac:dyDescent="0.25">
      <c r="A180" s="36"/>
      <c r="B180" s="36"/>
      <c r="C180"/>
      <c r="AE180" s="49"/>
      <c r="AF180" s="49"/>
    </row>
    <row r="181" spans="1:38" x14ac:dyDescent="0.25">
      <c r="A181" s="36"/>
      <c r="B181" s="36"/>
      <c r="C181"/>
      <c r="AE181" s="49"/>
      <c r="AF181" s="49"/>
    </row>
    <row r="182" spans="1:38" x14ac:dyDescent="0.25">
      <c r="A182" s="36"/>
      <c r="B182" s="36"/>
      <c r="C182"/>
      <c r="AE182" s="49"/>
      <c r="AF182" s="49"/>
    </row>
    <row r="183" spans="1:38" x14ac:dyDescent="0.25">
      <c r="A183" s="36"/>
      <c r="B183" s="36"/>
      <c r="C183"/>
      <c r="AE183" s="49"/>
      <c r="AF183" s="49"/>
    </row>
    <row r="184" spans="1:38" x14ac:dyDescent="0.25">
      <c r="A184" s="188" t="s">
        <v>5</v>
      </c>
      <c r="B184" s="188"/>
      <c r="C184" s="188"/>
      <c r="D184" s="188"/>
      <c r="E184" s="188"/>
      <c r="F184" s="188" t="s">
        <v>6</v>
      </c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8" t="s">
        <v>4</v>
      </c>
      <c r="S184" s="188"/>
      <c r="T184" s="188"/>
      <c r="U184" s="188"/>
      <c r="V184" s="188"/>
      <c r="W184" s="188"/>
      <c r="X184" s="188"/>
      <c r="Y184" s="44"/>
      <c r="AB184" s="44"/>
      <c r="AC184" s="44"/>
      <c r="AD184" s="44"/>
      <c r="AE184" s="49"/>
      <c r="AF184" s="49"/>
      <c r="AG184" s="44"/>
      <c r="AH184" s="44"/>
      <c r="AI184" s="44"/>
    </row>
    <row r="185" spans="1:38" x14ac:dyDescent="0.25">
      <c r="A185" s="36"/>
      <c r="B185" s="36"/>
      <c r="C185"/>
      <c r="AE185" s="49"/>
      <c r="AF185" s="49"/>
    </row>
    <row r="186" spans="1:38" x14ac:dyDescent="0.25">
      <c r="A186" s="36"/>
      <c r="B186" s="55" t="s">
        <v>146</v>
      </c>
      <c r="C186"/>
      <c r="AE186" s="49"/>
      <c r="AF186" s="49"/>
    </row>
    <row r="187" spans="1:38" x14ac:dyDescent="0.25">
      <c r="A187" s="36"/>
      <c r="B187" s="36"/>
      <c r="C187"/>
      <c r="AE187" s="49"/>
      <c r="AF187" s="49"/>
    </row>
    <row r="188" spans="1:38" x14ac:dyDescent="0.25">
      <c r="B188" s="149" t="s">
        <v>531</v>
      </c>
      <c r="C188" s="149" t="s">
        <v>129</v>
      </c>
      <c r="E188" s="149" t="s">
        <v>532</v>
      </c>
      <c r="G188" s="149" t="s">
        <v>140</v>
      </c>
      <c r="Q188" s="149" t="s">
        <v>533</v>
      </c>
      <c r="S188" s="149" t="s">
        <v>126</v>
      </c>
      <c r="AE188" s="49"/>
      <c r="AF188" s="49"/>
    </row>
    <row r="189" spans="1:38" x14ac:dyDescent="0.25">
      <c r="B189" s="149" t="s">
        <v>534</v>
      </c>
      <c r="C189" s="149" t="s">
        <v>174</v>
      </c>
      <c r="E189" s="149" t="s">
        <v>535</v>
      </c>
      <c r="G189" s="149" t="s">
        <v>54</v>
      </c>
      <c r="Q189" s="149" t="s">
        <v>536</v>
      </c>
      <c r="S189" s="149" t="s">
        <v>118</v>
      </c>
      <c r="AE189" s="49"/>
      <c r="AF189" s="49"/>
    </row>
    <row r="190" spans="1:38" x14ac:dyDescent="0.25">
      <c r="B190" s="149" t="s">
        <v>537</v>
      </c>
      <c r="C190" s="149" t="s">
        <v>103</v>
      </c>
      <c r="E190" s="149" t="s">
        <v>538</v>
      </c>
      <c r="G190" s="149" t="s">
        <v>115</v>
      </c>
      <c r="Q190" s="149" t="s">
        <v>539</v>
      </c>
      <c r="S190" s="149" t="s">
        <v>121</v>
      </c>
      <c r="AE190" s="49"/>
      <c r="AF190" s="49"/>
    </row>
    <row r="191" spans="1:38" x14ac:dyDescent="0.25">
      <c r="B191" s="149" t="s">
        <v>540</v>
      </c>
      <c r="C191" s="149" t="s">
        <v>131</v>
      </c>
      <c r="D191" s="149"/>
      <c r="E191" s="149" t="s">
        <v>541</v>
      </c>
      <c r="F191" s="149"/>
      <c r="G191" s="149" t="s">
        <v>30</v>
      </c>
      <c r="H191" s="149"/>
      <c r="I191" s="149"/>
      <c r="J191" s="149"/>
      <c r="K191" s="149"/>
      <c r="L191" s="149"/>
      <c r="M191" s="149"/>
      <c r="N191" s="149"/>
      <c r="O191" s="149"/>
      <c r="P191" s="149"/>
      <c r="Q191" s="149" t="s">
        <v>542</v>
      </c>
      <c r="R191" s="149"/>
      <c r="S191" s="149" t="s">
        <v>123</v>
      </c>
      <c r="T191" s="149"/>
      <c r="U191" s="149"/>
      <c r="V191" s="149"/>
      <c r="W191" s="149"/>
      <c r="X191" s="149"/>
      <c r="Y191" s="149"/>
      <c r="Z191" s="149"/>
      <c r="AA191" s="149"/>
      <c r="AB191" s="149"/>
      <c r="AC191" s="55"/>
      <c r="AD191" s="55"/>
      <c r="AE191" s="149"/>
      <c r="AF191" s="149"/>
      <c r="AG191" s="55"/>
      <c r="AH191" s="55"/>
      <c r="AI191" s="55"/>
      <c r="AJ191" s="55"/>
      <c r="AK191" s="55"/>
    </row>
    <row r="192" spans="1:38" x14ac:dyDescent="0.25">
      <c r="B192" s="149" t="s">
        <v>543</v>
      </c>
      <c r="C192" s="149" t="s">
        <v>132</v>
      </c>
      <c r="E192" s="149" t="s">
        <v>544</v>
      </c>
      <c r="G192" s="149" t="s">
        <v>23</v>
      </c>
      <c r="H192" s="149"/>
      <c r="I192" s="149"/>
      <c r="J192" s="149"/>
      <c r="K192" s="149"/>
      <c r="L192" s="149"/>
      <c r="M192" s="149"/>
      <c r="N192" s="149"/>
      <c r="O192" s="149"/>
      <c r="P192" s="149"/>
      <c r="Q192" s="149" t="s">
        <v>545</v>
      </c>
      <c r="R192" s="149"/>
      <c r="S192" s="149" t="s">
        <v>151</v>
      </c>
      <c r="T192" s="149"/>
      <c r="U192" s="149"/>
      <c r="V192" s="149"/>
      <c r="W192" s="149"/>
      <c r="X192" s="149"/>
      <c r="Y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</row>
    <row r="193" spans="1:37" x14ac:dyDescent="0.25">
      <c r="B193" s="149" t="s">
        <v>546</v>
      </c>
      <c r="C193" s="149" t="s">
        <v>134</v>
      </c>
      <c r="E193" s="149" t="s">
        <v>547</v>
      </c>
      <c r="G193" s="149" t="s">
        <v>144</v>
      </c>
      <c r="H193" s="149"/>
      <c r="I193" s="149"/>
      <c r="J193" s="149"/>
      <c r="K193" s="149"/>
      <c r="L193" s="149"/>
      <c r="M193" s="149"/>
      <c r="N193" s="149"/>
      <c r="O193" s="149"/>
      <c r="P193" s="149"/>
      <c r="Q193" s="149" t="s">
        <v>548</v>
      </c>
      <c r="R193" s="149"/>
      <c r="S193" s="149" t="s">
        <v>161</v>
      </c>
      <c r="T193" s="149"/>
      <c r="U193" s="149"/>
      <c r="V193" s="149"/>
      <c r="W193" s="149"/>
      <c r="X193" s="149"/>
      <c r="Y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</row>
    <row r="194" spans="1:37" x14ac:dyDescent="0.25">
      <c r="B194" s="149" t="s">
        <v>549</v>
      </c>
      <c r="C194" s="149" t="s">
        <v>136</v>
      </c>
      <c r="E194" s="149" t="s">
        <v>550</v>
      </c>
      <c r="G194" s="149" t="s">
        <v>143</v>
      </c>
      <c r="H194" s="149"/>
      <c r="I194" s="149"/>
      <c r="J194" s="149"/>
      <c r="K194" s="149"/>
      <c r="L194" s="149"/>
      <c r="M194" s="149"/>
      <c r="N194" s="149"/>
      <c r="O194" s="149"/>
      <c r="P194" s="149"/>
      <c r="Q194" s="149" t="s">
        <v>551</v>
      </c>
      <c r="R194" s="149"/>
      <c r="S194" s="149" t="s">
        <v>164</v>
      </c>
      <c r="T194" s="149"/>
      <c r="U194" s="149"/>
      <c r="V194" s="149"/>
      <c r="W194" s="149"/>
      <c r="X194" s="149"/>
      <c r="Y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</row>
    <row r="195" spans="1:37" x14ac:dyDescent="0.25">
      <c r="B195" s="149" t="s">
        <v>552</v>
      </c>
      <c r="C195" s="149" t="s">
        <v>138</v>
      </c>
      <c r="E195" s="149" t="s">
        <v>553</v>
      </c>
      <c r="G195" s="149" t="s">
        <v>28</v>
      </c>
      <c r="H195" s="149"/>
      <c r="I195" s="149"/>
      <c r="J195" s="149"/>
      <c r="K195" s="149"/>
      <c r="L195" s="149"/>
      <c r="M195" s="149"/>
      <c r="N195" s="149"/>
      <c r="O195" s="149"/>
      <c r="P195" s="149"/>
      <c r="Q195" s="149" t="s">
        <v>598</v>
      </c>
      <c r="R195" s="149"/>
      <c r="S195" s="149" t="s">
        <v>599</v>
      </c>
      <c r="T195" s="149"/>
      <c r="U195" s="149"/>
      <c r="V195" s="149"/>
      <c r="W195" s="149"/>
      <c r="X195" s="149"/>
      <c r="Y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  <c r="AK195" s="149"/>
    </row>
    <row r="196" spans="1:37" x14ac:dyDescent="0.25">
      <c r="B196" s="149" t="s">
        <v>554</v>
      </c>
      <c r="C196" s="149" t="s">
        <v>111</v>
      </c>
      <c r="E196" s="149" t="s">
        <v>555</v>
      </c>
      <c r="G196" s="149" t="s">
        <v>154</v>
      </c>
      <c r="H196" s="149"/>
      <c r="I196" s="149"/>
      <c r="J196" s="149"/>
      <c r="K196" s="149"/>
      <c r="L196" s="149"/>
      <c r="M196" s="149"/>
      <c r="N196" s="149"/>
      <c r="O196" s="149"/>
      <c r="P196" s="149"/>
      <c r="R196" s="149"/>
      <c r="S196" s="149"/>
      <c r="T196" s="149"/>
      <c r="U196" s="149"/>
      <c r="V196" s="149"/>
      <c r="W196" s="149"/>
      <c r="X196" s="149"/>
      <c r="Y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  <c r="AK196" s="149"/>
    </row>
    <row r="197" spans="1:37" x14ac:dyDescent="0.25">
      <c r="B197" s="149" t="s">
        <v>556</v>
      </c>
      <c r="C197" s="149" t="s">
        <v>139</v>
      </c>
      <c r="E197" s="149" t="s">
        <v>557</v>
      </c>
      <c r="G197" s="149" t="s">
        <v>145</v>
      </c>
      <c r="H197" s="149"/>
      <c r="I197" s="149"/>
      <c r="J197" s="149"/>
      <c r="K197" s="149"/>
      <c r="L197" s="149"/>
      <c r="M197" s="149"/>
      <c r="N197" s="149"/>
      <c r="O197" s="149"/>
      <c r="P197" s="149"/>
      <c r="R197" s="149"/>
      <c r="S197" s="149"/>
      <c r="T197" s="149"/>
      <c r="U197" s="149"/>
      <c r="V197" s="149"/>
      <c r="W197" s="149"/>
      <c r="X197" s="149"/>
      <c r="Y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  <c r="AK197" s="149"/>
    </row>
    <row r="198" spans="1:37" x14ac:dyDescent="0.25">
      <c r="B198" s="149" t="s">
        <v>558</v>
      </c>
      <c r="C198" s="149" t="s">
        <v>114</v>
      </c>
      <c r="E198" s="149" t="s">
        <v>559</v>
      </c>
      <c r="G198" s="149" t="s">
        <v>27</v>
      </c>
      <c r="H198" s="149"/>
      <c r="I198" s="149"/>
      <c r="J198" s="149"/>
      <c r="K198" s="149"/>
      <c r="L198" s="149"/>
      <c r="M198" s="149"/>
      <c r="N198" s="149"/>
      <c r="O198" s="149"/>
      <c r="P198" s="149"/>
      <c r="R198" s="149"/>
      <c r="S198" s="149"/>
      <c r="T198" s="149"/>
      <c r="U198" s="149"/>
      <c r="V198" s="149"/>
      <c r="W198" s="149"/>
      <c r="X198" s="149"/>
      <c r="Y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  <c r="AK198" s="149"/>
    </row>
    <row r="199" spans="1:37" x14ac:dyDescent="0.25">
      <c r="B199" s="149" t="s">
        <v>560</v>
      </c>
      <c r="C199" s="149" t="s">
        <v>178</v>
      </c>
      <c r="E199" s="149" t="s">
        <v>561</v>
      </c>
      <c r="G199" s="149" t="s">
        <v>591</v>
      </c>
      <c r="H199" s="149"/>
      <c r="I199" s="149"/>
      <c r="J199" s="149"/>
      <c r="K199" s="149"/>
      <c r="L199" s="149"/>
      <c r="M199" s="149"/>
      <c r="N199" s="149"/>
      <c r="O199" s="149"/>
      <c r="P199" s="149"/>
      <c r="R199" s="149"/>
      <c r="S199" s="149"/>
      <c r="T199" s="149"/>
      <c r="U199" s="149"/>
      <c r="V199" s="149"/>
      <c r="W199" s="149"/>
      <c r="X199" s="149"/>
      <c r="Y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  <c r="AK199" s="149"/>
    </row>
    <row r="200" spans="1:37" x14ac:dyDescent="0.25">
      <c r="A200" s="36"/>
      <c r="B200" s="36"/>
      <c r="C200"/>
      <c r="E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R200" s="149"/>
      <c r="S200" s="149"/>
      <c r="T200" s="149"/>
      <c r="U200" s="149"/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  <c r="AG200" s="149"/>
      <c r="AH200" s="149"/>
      <c r="AI200" s="149"/>
      <c r="AJ200" s="149"/>
      <c r="AK200" s="149"/>
    </row>
    <row r="201" spans="1:37" x14ac:dyDescent="0.25">
      <c r="A201" s="36"/>
      <c r="B201" s="36"/>
      <c r="C201"/>
      <c r="E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  <c r="AG201" s="149"/>
      <c r="AH201" s="149"/>
      <c r="AI201" s="149"/>
      <c r="AJ201" s="149"/>
      <c r="AK201" s="149"/>
    </row>
    <row r="202" spans="1:37" x14ac:dyDescent="0.25">
      <c r="A202" s="36"/>
      <c r="B202" s="36"/>
      <c r="C202"/>
      <c r="E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R202" s="149"/>
      <c r="S202" s="149"/>
      <c r="T202" s="149"/>
      <c r="U202" s="149"/>
      <c r="V202" s="149"/>
      <c r="W202" s="149"/>
      <c r="X202" s="149"/>
      <c r="Y202" s="149"/>
      <c r="Z202" s="149"/>
      <c r="AA202" s="149"/>
      <c r="AB202" s="149"/>
      <c r="AC202" s="149"/>
      <c r="AD202" s="149"/>
      <c r="AE202" s="149"/>
      <c r="AF202" s="149"/>
      <c r="AG202" s="149"/>
      <c r="AH202" s="149"/>
      <c r="AI202" s="149"/>
      <c r="AJ202" s="149"/>
      <c r="AK202" s="149"/>
    </row>
    <row r="203" spans="1:37" x14ac:dyDescent="0.25">
      <c r="A203" s="36"/>
      <c r="B203" s="36"/>
      <c r="C203"/>
      <c r="E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  <c r="Z203" s="149"/>
      <c r="AA203" s="149"/>
      <c r="AB203" s="149"/>
      <c r="AC203" s="149"/>
      <c r="AD203" s="149"/>
      <c r="AE203" s="149"/>
      <c r="AF203" s="149"/>
      <c r="AG203" s="149"/>
      <c r="AH203" s="149"/>
      <c r="AI203" s="149"/>
      <c r="AJ203" s="149"/>
      <c r="AK203" s="149"/>
    </row>
    <row r="204" spans="1:37" x14ac:dyDescent="0.25">
      <c r="C204"/>
    </row>
    <row r="205" spans="1:37" x14ac:dyDescent="0.25">
      <c r="C205"/>
    </row>
    <row r="206" spans="1:37" x14ac:dyDescent="0.25">
      <c r="C206"/>
    </row>
    <row r="207" spans="1:37" x14ac:dyDescent="0.25">
      <c r="C207"/>
    </row>
    <row r="208" spans="1:37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</sheetData>
  <mergeCells count="45">
    <mergeCell ref="L131:M131"/>
    <mergeCell ref="L132:M132"/>
    <mergeCell ref="L133:M133"/>
    <mergeCell ref="L135:M135"/>
    <mergeCell ref="O132:Q132"/>
    <mergeCell ref="D147:AI147"/>
    <mergeCell ref="AB100:AE100"/>
    <mergeCell ref="A177:C177"/>
    <mergeCell ref="H128:J128"/>
    <mergeCell ref="H129:J129"/>
    <mergeCell ref="H130:J130"/>
    <mergeCell ref="H132:J132"/>
    <mergeCell ref="H133:J133"/>
    <mergeCell ref="H136:J136"/>
    <mergeCell ref="AB65:AE65"/>
    <mergeCell ref="AB67:AE67"/>
    <mergeCell ref="AC68:AI68"/>
    <mergeCell ref="AA74:AE74"/>
    <mergeCell ref="AB79:AE79"/>
    <mergeCell ref="AB86:AE86"/>
    <mergeCell ref="AB25:AI25"/>
    <mergeCell ref="Z26:AI26"/>
    <mergeCell ref="S40:AI40"/>
    <mergeCell ref="AB44:AE44"/>
    <mergeCell ref="AB47:AE47"/>
    <mergeCell ref="S61:AI61"/>
    <mergeCell ref="Z10:AI10"/>
    <mergeCell ref="AC12:AI12"/>
    <mergeCell ref="Z13:AI13"/>
    <mergeCell ref="Z16:AI16"/>
    <mergeCell ref="AC18:AI18"/>
    <mergeCell ref="AB24:AI24"/>
    <mergeCell ref="C5:D5"/>
    <mergeCell ref="U5:Y5"/>
    <mergeCell ref="Z5:AB5"/>
    <mergeCell ref="C7:D7"/>
    <mergeCell ref="U7:Y7"/>
    <mergeCell ref="Z7:AB7"/>
    <mergeCell ref="A1:AI1"/>
    <mergeCell ref="C3:D3"/>
    <mergeCell ref="U3:Y3"/>
    <mergeCell ref="Z3:AB3"/>
    <mergeCell ref="C4:D4"/>
    <mergeCell ref="U4:Y4"/>
    <mergeCell ref="Z4:AB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/>
  <dimension ref="A3:AT160"/>
  <sheetViews>
    <sheetView showGridLines="0" topLeftCell="A7" zoomScale="98" zoomScaleNormal="98" workbookViewId="0">
      <selection activeCell="U26" sqref="U26"/>
    </sheetView>
  </sheetViews>
  <sheetFormatPr baseColWidth="10" defaultColWidth="11.42578125" defaultRowHeight="15" x14ac:dyDescent="0.25"/>
  <cols>
    <col min="1" max="1" width="17.140625" style="1" customWidth="1"/>
    <col min="2" max="2" width="5.28515625" style="1" customWidth="1"/>
    <col min="3" max="3" width="31.5703125" style="1" customWidth="1"/>
    <col min="4" max="4" width="11.28515625" style="1" hidden="1" customWidth="1"/>
    <col min="5" max="5" width="18.140625" style="1" hidden="1" customWidth="1"/>
    <col min="6" max="6" width="14.7109375" style="1" hidden="1" customWidth="1"/>
    <col min="7" max="7" width="14.85546875" style="1" hidden="1" customWidth="1"/>
    <col min="8" max="9" width="7.7109375" style="1" hidden="1" customWidth="1"/>
    <col min="10" max="10" width="8.7109375" style="1" hidden="1" customWidth="1"/>
    <col min="11" max="12" width="7.7109375" style="1" hidden="1" customWidth="1"/>
    <col min="13" max="13" width="8.7109375" style="1" hidden="1" customWidth="1"/>
    <col min="14" max="15" width="7.7109375" style="1" hidden="1" customWidth="1"/>
    <col min="16" max="16" width="8.7109375" style="1" hidden="1" customWidth="1"/>
    <col min="17" max="18" width="7.7109375" style="1" customWidth="1"/>
    <col min="19" max="19" width="9.7109375" style="1" customWidth="1"/>
    <col min="20" max="21" width="7.7109375" style="1" customWidth="1"/>
    <col min="22" max="22" width="8.7109375" style="1" customWidth="1"/>
    <col min="23" max="43" width="7.7109375" style="1" hidden="1" customWidth="1"/>
    <col min="44" max="45" width="7.7109375" style="1" customWidth="1"/>
    <col min="46" max="46" width="8.5703125" style="1" customWidth="1"/>
    <col min="47" max="16384" width="11.42578125" style="1"/>
  </cols>
  <sheetData>
    <row r="3" spans="1:46" ht="15.75" thickBot="1" x14ac:dyDescent="0.3"/>
    <row r="4" spans="1:46" ht="15.75" thickBot="1" x14ac:dyDescent="0.3">
      <c r="B4" s="2" t="s">
        <v>31</v>
      </c>
      <c r="C4" s="247"/>
      <c r="D4" s="248"/>
      <c r="E4" s="249"/>
    </row>
    <row r="6" spans="1:46" ht="18.75" x14ac:dyDescent="0.3">
      <c r="A6" s="3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46" s="4" customFormat="1" ht="15" customHeight="1" x14ac:dyDescent="0.2">
      <c r="A8" s="250" t="s">
        <v>33</v>
      </c>
      <c r="B8" s="252" t="s">
        <v>34</v>
      </c>
      <c r="C8" s="252" t="s">
        <v>35</v>
      </c>
      <c r="D8" s="252" t="s">
        <v>8</v>
      </c>
      <c r="E8" s="252" t="s">
        <v>0</v>
      </c>
      <c r="F8" s="252" t="s">
        <v>36</v>
      </c>
      <c r="G8" s="254" t="s">
        <v>37</v>
      </c>
      <c r="H8" s="245">
        <v>45292</v>
      </c>
      <c r="I8" s="246"/>
      <c r="J8" s="246"/>
      <c r="K8" s="245">
        <v>45323</v>
      </c>
      <c r="L8" s="246"/>
      <c r="M8" s="246"/>
      <c r="N8" s="245">
        <v>45352</v>
      </c>
      <c r="O8" s="246"/>
      <c r="P8" s="246"/>
      <c r="Q8" s="245">
        <v>45383</v>
      </c>
      <c r="R8" s="246"/>
      <c r="S8" s="246"/>
      <c r="T8" s="245">
        <v>45413</v>
      </c>
      <c r="U8" s="246"/>
      <c r="V8" s="246"/>
      <c r="W8" s="245">
        <v>45444</v>
      </c>
      <c r="X8" s="246"/>
      <c r="Y8" s="246"/>
      <c r="Z8" s="245">
        <v>45474</v>
      </c>
      <c r="AA8" s="246"/>
      <c r="AB8" s="246"/>
      <c r="AC8" s="245">
        <v>45505</v>
      </c>
      <c r="AD8" s="246"/>
      <c r="AE8" s="246"/>
      <c r="AF8" s="245">
        <v>45536</v>
      </c>
      <c r="AG8" s="246"/>
      <c r="AH8" s="246"/>
      <c r="AI8" s="245">
        <v>45566</v>
      </c>
      <c r="AJ8" s="246"/>
      <c r="AK8" s="246"/>
      <c r="AL8" s="245">
        <v>45597</v>
      </c>
      <c r="AM8" s="246"/>
      <c r="AN8" s="246"/>
      <c r="AO8" s="245">
        <v>45627</v>
      </c>
      <c r="AP8" s="246"/>
      <c r="AQ8" s="246"/>
      <c r="AR8" s="256" t="s">
        <v>2</v>
      </c>
      <c r="AS8" s="257"/>
      <c r="AT8" s="258"/>
    </row>
    <row r="9" spans="1:46" s="4" customFormat="1" ht="80.25" thickBot="1" x14ac:dyDescent="0.25">
      <c r="A9" s="251"/>
      <c r="B9" s="253"/>
      <c r="C9" s="253"/>
      <c r="D9" s="253"/>
      <c r="E9" s="253"/>
      <c r="F9" s="253"/>
      <c r="G9" s="255"/>
      <c r="H9" s="5" t="s">
        <v>38</v>
      </c>
      <c r="I9" s="6" t="s">
        <v>39</v>
      </c>
      <c r="J9" s="7" t="s">
        <v>47</v>
      </c>
      <c r="K9" s="5" t="s">
        <v>38</v>
      </c>
      <c r="L9" s="6" t="s">
        <v>39</v>
      </c>
      <c r="M9" s="7" t="s">
        <v>48</v>
      </c>
      <c r="N9" s="5" t="s">
        <v>38</v>
      </c>
      <c r="O9" s="6" t="s">
        <v>39</v>
      </c>
      <c r="P9" s="7" t="s">
        <v>49</v>
      </c>
      <c r="Q9" s="5" t="s">
        <v>38</v>
      </c>
      <c r="R9" s="6" t="s">
        <v>39</v>
      </c>
      <c r="S9" s="7" t="s">
        <v>57</v>
      </c>
      <c r="T9" s="5" t="s">
        <v>38</v>
      </c>
      <c r="U9" s="6" t="s">
        <v>39</v>
      </c>
      <c r="V9" s="7" t="s">
        <v>40</v>
      </c>
      <c r="W9" s="5" t="s">
        <v>38</v>
      </c>
      <c r="X9" s="6" t="s">
        <v>39</v>
      </c>
      <c r="Y9" s="7" t="s">
        <v>41</v>
      </c>
      <c r="Z9" s="5" t="s">
        <v>38</v>
      </c>
      <c r="AA9" s="6" t="s">
        <v>39</v>
      </c>
      <c r="AB9" s="7" t="s">
        <v>58</v>
      </c>
      <c r="AC9" s="5" t="s">
        <v>38</v>
      </c>
      <c r="AD9" s="6" t="s">
        <v>39</v>
      </c>
      <c r="AE9" s="7" t="s">
        <v>42</v>
      </c>
      <c r="AF9" s="5" t="s">
        <v>38</v>
      </c>
      <c r="AG9" s="6" t="s">
        <v>39</v>
      </c>
      <c r="AH9" s="7" t="s">
        <v>43</v>
      </c>
      <c r="AI9" s="5" t="s">
        <v>38</v>
      </c>
      <c r="AJ9" s="6" t="s">
        <v>39</v>
      </c>
      <c r="AK9" s="7" t="s">
        <v>44</v>
      </c>
      <c r="AL9" s="5" t="s">
        <v>38</v>
      </c>
      <c r="AM9" s="6" t="s">
        <v>39</v>
      </c>
      <c r="AN9" s="7" t="s">
        <v>45</v>
      </c>
      <c r="AO9" s="5" t="s">
        <v>38</v>
      </c>
      <c r="AP9" s="6" t="s">
        <v>39</v>
      </c>
      <c r="AQ9" s="7" t="s">
        <v>46</v>
      </c>
      <c r="AR9" s="8" t="s">
        <v>38</v>
      </c>
      <c r="AS9" s="9" t="s">
        <v>39</v>
      </c>
      <c r="AT9" s="10" t="s">
        <v>50</v>
      </c>
    </row>
    <row r="10" spans="1:46" s="4" customFormat="1" ht="20.100000000000001" customHeight="1" x14ac:dyDescent="0.2">
      <c r="A10" s="26" t="s">
        <v>155</v>
      </c>
      <c r="B10" s="27">
        <v>1</v>
      </c>
      <c r="C10" s="28" t="s">
        <v>156</v>
      </c>
      <c r="D10" s="29" t="s">
        <v>157</v>
      </c>
      <c r="E10" s="28" t="s">
        <v>98</v>
      </c>
      <c r="F10" s="28" t="s">
        <v>155</v>
      </c>
      <c r="G10" s="30" t="s">
        <v>155</v>
      </c>
      <c r="H10" s="11">
        <v>3709</v>
      </c>
      <c r="I10" s="12">
        <v>912</v>
      </c>
      <c r="J10" s="13">
        <f t="shared" ref="J10:J74" si="0">IF(OR(H10="",I10="")," ",H10/I10)</f>
        <v>4.0668859649122808</v>
      </c>
      <c r="K10" s="11">
        <v>4540</v>
      </c>
      <c r="L10" s="12">
        <v>1156</v>
      </c>
      <c r="M10" s="13">
        <f t="shared" ref="M10:M74" si="1">IF(OR(K10="",L10="")," ",K10/L10)</f>
        <v>3.9273356401384083</v>
      </c>
      <c r="N10" s="11">
        <v>5174</v>
      </c>
      <c r="O10" s="12">
        <v>1056</v>
      </c>
      <c r="P10" s="13">
        <f t="shared" ref="P10:P41" si="2">IF(OR(N10="",O10="")," ",N10/O10)</f>
        <v>4.8996212121212119</v>
      </c>
      <c r="Q10" s="11">
        <v>6306</v>
      </c>
      <c r="R10" s="12">
        <v>1636</v>
      </c>
      <c r="S10" s="13">
        <f>IF(OR(Q10="",R10="")," ",Q10/R10)</f>
        <v>3.8545232273838632</v>
      </c>
      <c r="T10" s="11">
        <v>5976</v>
      </c>
      <c r="U10" s="12">
        <v>1496</v>
      </c>
      <c r="V10" s="13">
        <f t="shared" ref="V10:V74" si="3">IF(OR(T10="",U10="")," ",T10/U10)</f>
        <v>3.9946524064171123</v>
      </c>
      <c r="W10" s="11"/>
      <c r="X10" s="12"/>
      <c r="Y10" s="13" t="str">
        <f t="shared" ref="Y10:Y74" si="4">IF(OR(W10="",X10="")," ",W10/X10)</f>
        <v xml:space="preserve"> </v>
      </c>
      <c r="Z10" s="11"/>
      <c r="AA10" s="12"/>
      <c r="AB10" s="13" t="str">
        <f t="shared" ref="AB10:AB74" si="5">IF(OR(Z10="",AA10="")," ",Z10/AA10)</f>
        <v xml:space="preserve"> </v>
      </c>
      <c r="AC10" s="11"/>
      <c r="AD10" s="12"/>
      <c r="AE10" s="13" t="str">
        <f t="shared" ref="AE10:AE74" si="6">IF(OR(AC10="",AD10="")," ",AC10/AD10)</f>
        <v xml:space="preserve"> </v>
      </c>
      <c r="AF10" s="11"/>
      <c r="AG10" s="12"/>
      <c r="AH10" s="13" t="str">
        <f t="shared" ref="AH10:AH74" si="7">IF(OR(AF10="",AG10="")," ",AF10/AG10)</f>
        <v xml:space="preserve"> </v>
      </c>
      <c r="AI10" s="11"/>
      <c r="AJ10" s="12"/>
      <c r="AK10" s="13" t="str">
        <f t="shared" ref="AK10:AK41" si="8">IF(OR(AI10="",AJ10="")," ",AI10/AJ10)</f>
        <v xml:space="preserve"> </v>
      </c>
      <c r="AL10" s="11"/>
      <c r="AM10" s="12"/>
      <c r="AN10" s="13" t="str">
        <f t="shared" ref="AN10:AN74" si="9">IF(OR(AL10="",AM10="")," ",AL10/AM10)</f>
        <v xml:space="preserve"> </v>
      </c>
      <c r="AO10" s="11"/>
      <c r="AP10" s="12"/>
      <c r="AQ10" s="13" t="str">
        <f t="shared" ref="AQ10:AQ74" si="10">IF(OR(AO10="",AP10="")," ",AO10/AP10)</f>
        <v xml:space="preserve"> </v>
      </c>
      <c r="AR10" s="14">
        <f t="shared" ref="AR10:AR41" si="11">+H10+K10+N10+Q10+T10+W10+Z10+AC10+AF10+AI10+AL10+AO10</f>
        <v>25705</v>
      </c>
      <c r="AS10" s="15">
        <f t="shared" ref="AS10:AS41" si="12">+I10+L10+O10+R10+U10+X10+AA10+AD10+AG10+AJ10+AM10+AP10</f>
        <v>6256</v>
      </c>
      <c r="AT10" s="16">
        <f t="shared" ref="AT10:AT74" si="13">IF(OR(AR10="",AS10="")," ",AR10/AS10)</f>
        <v>4.108855498721228</v>
      </c>
    </row>
    <row r="11" spans="1:46" s="4" customFormat="1" ht="20.100000000000001" customHeight="1" x14ac:dyDescent="0.2">
      <c r="A11" s="26" t="s">
        <v>155</v>
      </c>
      <c r="B11" s="18">
        <v>2</v>
      </c>
      <c r="C11" s="31" t="s">
        <v>184</v>
      </c>
      <c r="D11" s="32" t="s">
        <v>198</v>
      </c>
      <c r="E11" s="28" t="s">
        <v>98</v>
      </c>
      <c r="F11" s="28" t="s">
        <v>155</v>
      </c>
      <c r="G11" s="33" t="s">
        <v>155</v>
      </c>
      <c r="H11" s="22">
        <v>4305</v>
      </c>
      <c r="I11" s="12">
        <v>900</v>
      </c>
      <c r="J11" s="13">
        <f t="shared" si="0"/>
        <v>4.7833333333333332</v>
      </c>
      <c r="K11" s="11">
        <v>3774</v>
      </c>
      <c r="L11" s="12">
        <v>840</v>
      </c>
      <c r="M11" s="13">
        <f t="shared" si="1"/>
        <v>4.4928571428571429</v>
      </c>
      <c r="N11" s="11">
        <v>3733</v>
      </c>
      <c r="O11" s="12">
        <v>918</v>
      </c>
      <c r="P11" s="13">
        <f t="shared" si="2"/>
        <v>4.0664488017429194</v>
      </c>
      <c r="Q11" s="11">
        <v>4386</v>
      </c>
      <c r="R11" s="12">
        <v>918</v>
      </c>
      <c r="S11" s="13">
        <f t="shared" ref="S11:S74" si="14">IF(OR(Q11="",R11="")," ",Q11/R11)</f>
        <v>4.7777777777777777</v>
      </c>
      <c r="T11" s="11">
        <v>5622</v>
      </c>
      <c r="U11" s="12">
        <v>786</v>
      </c>
      <c r="V11" s="13">
        <f t="shared" si="3"/>
        <v>7.1526717557251906</v>
      </c>
      <c r="W11" s="11"/>
      <c r="X11" s="12"/>
      <c r="Y11" s="13" t="str">
        <f t="shared" si="4"/>
        <v xml:space="preserve"> </v>
      </c>
      <c r="Z11" s="11"/>
      <c r="AA11" s="12"/>
      <c r="AB11" s="13" t="str">
        <f t="shared" si="5"/>
        <v xml:space="preserve"> </v>
      </c>
      <c r="AC11" s="11"/>
      <c r="AD11" s="12"/>
      <c r="AE11" s="13" t="str">
        <f t="shared" si="6"/>
        <v xml:space="preserve"> </v>
      </c>
      <c r="AF11" s="11"/>
      <c r="AG11" s="12"/>
      <c r="AH11" s="13" t="str">
        <f t="shared" si="7"/>
        <v xml:space="preserve"> </v>
      </c>
      <c r="AI11" s="11"/>
      <c r="AJ11" s="12"/>
      <c r="AK11" s="13" t="str">
        <f t="shared" si="8"/>
        <v xml:space="preserve"> </v>
      </c>
      <c r="AL11" s="11"/>
      <c r="AM11" s="12"/>
      <c r="AN11" s="13" t="str">
        <f t="shared" si="9"/>
        <v xml:space="preserve"> </v>
      </c>
      <c r="AO11" s="11"/>
      <c r="AP11" s="12"/>
      <c r="AQ11" s="13" t="str">
        <f t="shared" si="10"/>
        <v xml:space="preserve"> </v>
      </c>
      <c r="AR11" s="24">
        <f t="shared" si="11"/>
        <v>21820</v>
      </c>
      <c r="AS11" s="25">
        <f t="shared" si="12"/>
        <v>4362</v>
      </c>
      <c r="AT11" s="16">
        <f t="shared" si="13"/>
        <v>5.0022925263640534</v>
      </c>
    </row>
    <row r="12" spans="1:46" s="4" customFormat="1" ht="20.100000000000001" customHeight="1" x14ac:dyDescent="0.2">
      <c r="A12" s="26" t="s">
        <v>155</v>
      </c>
      <c r="B12" s="18">
        <v>3</v>
      </c>
      <c r="C12" s="31" t="s">
        <v>185</v>
      </c>
      <c r="D12" s="32" t="s">
        <v>198</v>
      </c>
      <c r="E12" s="28" t="s">
        <v>98</v>
      </c>
      <c r="F12" s="28" t="s">
        <v>155</v>
      </c>
      <c r="G12" s="33" t="s">
        <v>202</v>
      </c>
      <c r="H12" s="22">
        <v>658</v>
      </c>
      <c r="I12" s="12">
        <v>202</v>
      </c>
      <c r="J12" s="13">
        <f t="shared" si="0"/>
        <v>3.2574257425742572</v>
      </c>
      <c r="K12" s="11">
        <v>535</v>
      </c>
      <c r="L12" s="12">
        <v>330</v>
      </c>
      <c r="M12" s="13">
        <f t="shared" si="1"/>
        <v>1.6212121212121211</v>
      </c>
      <c r="N12" s="11">
        <v>613</v>
      </c>
      <c r="O12" s="12">
        <v>348</v>
      </c>
      <c r="P12" s="13">
        <f t="shared" si="2"/>
        <v>1.7614942528735633</v>
      </c>
      <c r="Q12" s="11">
        <v>459</v>
      </c>
      <c r="R12" s="12">
        <v>306</v>
      </c>
      <c r="S12" s="13">
        <f t="shared" si="14"/>
        <v>1.5</v>
      </c>
      <c r="T12" s="11">
        <v>462</v>
      </c>
      <c r="U12" s="12">
        <v>390</v>
      </c>
      <c r="V12" s="13">
        <f t="shared" si="3"/>
        <v>1.1846153846153846</v>
      </c>
      <c r="W12" s="11"/>
      <c r="X12" s="12"/>
      <c r="Y12" s="13" t="str">
        <f t="shared" si="4"/>
        <v xml:space="preserve"> </v>
      </c>
      <c r="Z12" s="11"/>
      <c r="AA12" s="12"/>
      <c r="AB12" s="13" t="str">
        <f t="shared" si="5"/>
        <v xml:space="preserve"> </v>
      </c>
      <c r="AC12" s="11"/>
      <c r="AD12" s="12"/>
      <c r="AE12" s="13" t="str">
        <f t="shared" si="6"/>
        <v xml:space="preserve"> </v>
      </c>
      <c r="AF12" s="11"/>
      <c r="AG12" s="12"/>
      <c r="AH12" s="13" t="str">
        <f t="shared" si="7"/>
        <v xml:space="preserve"> </v>
      </c>
      <c r="AI12" s="11"/>
      <c r="AJ12" s="12"/>
      <c r="AK12" s="13" t="str">
        <f t="shared" si="8"/>
        <v xml:space="preserve"> </v>
      </c>
      <c r="AL12" s="11"/>
      <c r="AM12" s="12"/>
      <c r="AN12" s="13" t="str">
        <f t="shared" si="9"/>
        <v xml:space="preserve"> </v>
      </c>
      <c r="AO12" s="11"/>
      <c r="AP12" s="12"/>
      <c r="AQ12" s="13" t="str">
        <f t="shared" si="10"/>
        <v xml:space="preserve"> </v>
      </c>
      <c r="AR12" s="24">
        <f t="shared" si="11"/>
        <v>2727</v>
      </c>
      <c r="AS12" s="25">
        <f t="shared" si="12"/>
        <v>1576</v>
      </c>
      <c r="AT12" s="16">
        <f t="shared" si="13"/>
        <v>1.7303299492385786</v>
      </c>
    </row>
    <row r="13" spans="1:46" s="4" customFormat="1" ht="20.100000000000001" customHeight="1" x14ac:dyDescent="0.2">
      <c r="A13" s="26" t="s">
        <v>155</v>
      </c>
      <c r="B13" s="18">
        <v>4</v>
      </c>
      <c r="C13" s="31" t="s">
        <v>186</v>
      </c>
      <c r="D13" s="32" t="s">
        <v>198</v>
      </c>
      <c r="E13" s="28" t="s">
        <v>98</v>
      </c>
      <c r="F13" s="28" t="s">
        <v>155</v>
      </c>
      <c r="G13" s="33" t="s">
        <v>202</v>
      </c>
      <c r="H13" s="22">
        <v>124</v>
      </c>
      <c r="I13" s="12">
        <v>6</v>
      </c>
      <c r="J13" s="13">
        <f t="shared" si="0"/>
        <v>20.666666666666668</v>
      </c>
      <c r="K13" s="11">
        <v>198</v>
      </c>
      <c r="L13" s="12">
        <v>120</v>
      </c>
      <c r="M13" s="13">
        <f t="shared" si="1"/>
        <v>1.65</v>
      </c>
      <c r="N13" s="11">
        <v>164</v>
      </c>
      <c r="O13" s="12">
        <v>120</v>
      </c>
      <c r="P13" s="13">
        <f t="shared" si="2"/>
        <v>1.3666666666666667</v>
      </c>
      <c r="Q13" s="11">
        <v>112</v>
      </c>
      <c r="R13" s="12">
        <v>120</v>
      </c>
      <c r="S13" s="13">
        <f t="shared" si="14"/>
        <v>0.93333333333333335</v>
      </c>
      <c r="T13" s="11">
        <v>102</v>
      </c>
      <c r="U13" s="12">
        <v>150</v>
      </c>
      <c r="V13" s="13">
        <f t="shared" si="3"/>
        <v>0.68</v>
      </c>
      <c r="W13" s="11"/>
      <c r="X13" s="12"/>
      <c r="Y13" s="13" t="str">
        <f t="shared" si="4"/>
        <v xml:space="preserve"> </v>
      </c>
      <c r="Z13" s="11"/>
      <c r="AA13" s="12"/>
      <c r="AB13" s="13" t="str">
        <f t="shared" si="5"/>
        <v xml:space="preserve"> </v>
      </c>
      <c r="AC13" s="11"/>
      <c r="AD13" s="12"/>
      <c r="AE13" s="13" t="str">
        <f t="shared" si="6"/>
        <v xml:space="preserve"> </v>
      </c>
      <c r="AF13" s="11"/>
      <c r="AG13" s="12"/>
      <c r="AH13" s="13" t="str">
        <f t="shared" si="7"/>
        <v xml:space="preserve"> </v>
      </c>
      <c r="AI13" s="11"/>
      <c r="AJ13" s="12"/>
      <c r="AK13" s="13" t="str">
        <f t="shared" si="8"/>
        <v xml:space="preserve"> </v>
      </c>
      <c r="AL13" s="11"/>
      <c r="AM13" s="12"/>
      <c r="AN13" s="13" t="str">
        <f t="shared" si="9"/>
        <v xml:space="preserve"> </v>
      </c>
      <c r="AO13" s="11"/>
      <c r="AP13" s="12"/>
      <c r="AQ13" s="13" t="str">
        <f t="shared" si="10"/>
        <v xml:space="preserve"> </v>
      </c>
      <c r="AR13" s="24">
        <f t="shared" si="11"/>
        <v>700</v>
      </c>
      <c r="AS13" s="25">
        <f t="shared" si="12"/>
        <v>516</v>
      </c>
      <c r="AT13" s="16">
        <f t="shared" si="13"/>
        <v>1.3565891472868217</v>
      </c>
    </row>
    <row r="14" spans="1:46" s="4" customFormat="1" ht="20.100000000000001" customHeight="1" x14ac:dyDescent="0.2">
      <c r="A14" s="26" t="s">
        <v>155</v>
      </c>
      <c r="B14" s="18">
        <v>5</v>
      </c>
      <c r="C14" s="31" t="s">
        <v>187</v>
      </c>
      <c r="D14" s="32" t="s">
        <v>198</v>
      </c>
      <c r="E14" s="28" t="s">
        <v>98</v>
      </c>
      <c r="F14" s="28" t="s">
        <v>155</v>
      </c>
      <c r="G14" s="33" t="s">
        <v>203</v>
      </c>
      <c r="H14" s="22">
        <v>573</v>
      </c>
      <c r="I14" s="12">
        <v>300</v>
      </c>
      <c r="J14" s="13">
        <f t="shared" si="0"/>
        <v>1.91</v>
      </c>
      <c r="K14" s="11">
        <v>594</v>
      </c>
      <c r="L14" s="12">
        <v>300</v>
      </c>
      <c r="M14" s="13">
        <f t="shared" si="1"/>
        <v>1.98</v>
      </c>
      <c r="N14" s="11">
        <v>575</v>
      </c>
      <c r="O14" s="12">
        <v>300</v>
      </c>
      <c r="P14" s="13">
        <f t="shared" si="2"/>
        <v>1.9166666666666667</v>
      </c>
      <c r="Q14" s="11">
        <v>566</v>
      </c>
      <c r="R14" s="12">
        <v>300</v>
      </c>
      <c r="S14" s="13">
        <f t="shared" si="14"/>
        <v>1.8866666666666667</v>
      </c>
      <c r="T14" s="11">
        <v>375</v>
      </c>
      <c r="U14" s="12">
        <v>300</v>
      </c>
      <c r="V14" s="13">
        <f t="shared" si="3"/>
        <v>1.25</v>
      </c>
      <c r="W14" s="11"/>
      <c r="X14" s="12"/>
      <c r="Y14" s="13" t="str">
        <f t="shared" si="4"/>
        <v xml:space="preserve"> </v>
      </c>
      <c r="Z14" s="11"/>
      <c r="AA14" s="12"/>
      <c r="AB14" s="13" t="str">
        <f t="shared" si="5"/>
        <v xml:space="preserve"> </v>
      </c>
      <c r="AC14" s="11"/>
      <c r="AD14" s="12"/>
      <c r="AE14" s="13" t="str">
        <f t="shared" si="6"/>
        <v xml:space="preserve"> </v>
      </c>
      <c r="AF14" s="11"/>
      <c r="AG14" s="12"/>
      <c r="AH14" s="13" t="str">
        <f t="shared" si="7"/>
        <v xml:space="preserve"> </v>
      </c>
      <c r="AI14" s="11"/>
      <c r="AJ14" s="12"/>
      <c r="AK14" s="13" t="str">
        <f t="shared" si="8"/>
        <v xml:space="preserve"> </v>
      </c>
      <c r="AL14" s="11"/>
      <c r="AM14" s="12"/>
      <c r="AN14" s="13" t="str">
        <f t="shared" si="9"/>
        <v xml:space="preserve"> </v>
      </c>
      <c r="AO14" s="11"/>
      <c r="AP14" s="12"/>
      <c r="AQ14" s="13" t="str">
        <f t="shared" si="10"/>
        <v xml:space="preserve"> </v>
      </c>
      <c r="AR14" s="24">
        <f t="shared" si="11"/>
        <v>2683</v>
      </c>
      <c r="AS14" s="25">
        <f t="shared" si="12"/>
        <v>1500</v>
      </c>
      <c r="AT14" s="16">
        <f t="shared" si="13"/>
        <v>1.7886666666666666</v>
      </c>
    </row>
    <row r="15" spans="1:46" s="4" customFormat="1" ht="20.100000000000001" customHeight="1" x14ac:dyDescent="0.2">
      <c r="A15" s="26" t="s">
        <v>155</v>
      </c>
      <c r="B15" s="18">
        <v>6</v>
      </c>
      <c r="C15" s="31" t="s">
        <v>212</v>
      </c>
      <c r="D15" s="32" t="s">
        <v>201</v>
      </c>
      <c r="E15" s="28" t="s">
        <v>98</v>
      </c>
      <c r="F15" s="28" t="s">
        <v>155</v>
      </c>
      <c r="G15" s="33" t="s">
        <v>155</v>
      </c>
      <c r="H15" s="22">
        <v>154</v>
      </c>
      <c r="I15" s="12">
        <v>150</v>
      </c>
      <c r="J15" s="13">
        <f t="shared" si="0"/>
        <v>1.0266666666666666</v>
      </c>
      <c r="K15" s="11">
        <v>56</v>
      </c>
      <c r="L15" s="12">
        <v>150</v>
      </c>
      <c r="M15" s="13">
        <f t="shared" si="1"/>
        <v>0.37333333333333335</v>
      </c>
      <c r="N15" s="11">
        <v>72</v>
      </c>
      <c r="O15" s="12">
        <v>150</v>
      </c>
      <c r="P15" s="13">
        <f t="shared" si="2"/>
        <v>0.48</v>
      </c>
      <c r="Q15" s="11">
        <v>69</v>
      </c>
      <c r="R15" s="12">
        <v>150</v>
      </c>
      <c r="S15" s="13">
        <f t="shared" si="14"/>
        <v>0.46</v>
      </c>
      <c r="T15" s="11">
        <v>63</v>
      </c>
      <c r="U15" s="12">
        <v>150</v>
      </c>
      <c r="V15" s="13">
        <f t="shared" si="3"/>
        <v>0.42</v>
      </c>
      <c r="W15" s="11"/>
      <c r="X15" s="12"/>
      <c r="Y15" s="13" t="str">
        <f t="shared" si="4"/>
        <v xml:space="preserve"> </v>
      </c>
      <c r="Z15" s="11"/>
      <c r="AA15" s="12"/>
      <c r="AB15" s="13" t="str">
        <f t="shared" si="5"/>
        <v xml:space="preserve"> </v>
      </c>
      <c r="AC15" s="11"/>
      <c r="AD15" s="12"/>
      <c r="AE15" s="13" t="str">
        <f t="shared" si="6"/>
        <v xml:space="preserve"> </v>
      </c>
      <c r="AF15" s="11"/>
      <c r="AG15" s="12"/>
      <c r="AH15" s="13" t="str">
        <f t="shared" si="7"/>
        <v xml:space="preserve"> </v>
      </c>
      <c r="AI15" s="11"/>
      <c r="AJ15" s="12"/>
      <c r="AK15" s="13" t="str">
        <f t="shared" si="8"/>
        <v xml:space="preserve"> </v>
      </c>
      <c r="AL15" s="11"/>
      <c r="AM15" s="12"/>
      <c r="AN15" s="13" t="str">
        <f t="shared" si="9"/>
        <v xml:space="preserve"> </v>
      </c>
      <c r="AO15" s="11"/>
      <c r="AP15" s="12"/>
      <c r="AQ15" s="13" t="str">
        <f t="shared" si="10"/>
        <v xml:space="preserve"> </v>
      </c>
      <c r="AR15" s="24">
        <f t="shared" si="11"/>
        <v>414</v>
      </c>
      <c r="AS15" s="25">
        <f t="shared" si="12"/>
        <v>750</v>
      </c>
      <c r="AT15" s="16">
        <f t="shared" si="13"/>
        <v>0.55200000000000005</v>
      </c>
    </row>
    <row r="16" spans="1:46" s="4" customFormat="1" ht="20.100000000000001" customHeight="1" x14ac:dyDescent="0.2">
      <c r="A16" s="26" t="s">
        <v>155</v>
      </c>
      <c r="B16" s="18">
        <v>7</v>
      </c>
      <c r="C16" s="31" t="s">
        <v>188</v>
      </c>
      <c r="D16" s="32" t="s">
        <v>199</v>
      </c>
      <c r="E16" s="28" t="s">
        <v>98</v>
      </c>
      <c r="F16" s="28" t="s">
        <v>155</v>
      </c>
      <c r="G16" s="33" t="s">
        <v>204</v>
      </c>
      <c r="H16" s="22">
        <v>1128</v>
      </c>
      <c r="I16" s="12">
        <v>288</v>
      </c>
      <c r="J16" s="13">
        <f t="shared" si="0"/>
        <v>3.9166666666666665</v>
      </c>
      <c r="K16" s="11">
        <v>643</v>
      </c>
      <c r="L16" s="12">
        <v>204</v>
      </c>
      <c r="M16" s="13">
        <f t="shared" si="1"/>
        <v>3.1519607843137254</v>
      </c>
      <c r="N16" s="11">
        <v>989</v>
      </c>
      <c r="O16" s="12">
        <v>354</v>
      </c>
      <c r="P16" s="13">
        <f t="shared" si="2"/>
        <v>2.7937853107344632</v>
      </c>
      <c r="Q16" s="11">
        <v>793</v>
      </c>
      <c r="R16" s="12">
        <v>402</v>
      </c>
      <c r="S16" s="13">
        <f t="shared" si="14"/>
        <v>1.972636815920398</v>
      </c>
      <c r="T16" s="11">
        <v>1223</v>
      </c>
      <c r="U16" s="12">
        <v>432</v>
      </c>
      <c r="V16" s="13">
        <f t="shared" si="3"/>
        <v>2.8310185185185186</v>
      </c>
      <c r="W16" s="11"/>
      <c r="X16" s="12"/>
      <c r="Y16" s="13" t="str">
        <f t="shared" si="4"/>
        <v xml:space="preserve"> </v>
      </c>
      <c r="Z16" s="11"/>
      <c r="AA16" s="12"/>
      <c r="AB16" s="13" t="str">
        <f t="shared" si="5"/>
        <v xml:space="preserve"> </v>
      </c>
      <c r="AC16" s="11"/>
      <c r="AD16" s="12"/>
      <c r="AE16" s="13" t="str">
        <f t="shared" si="6"/>
        <v xml:space="preserve"> </v>
      </c>
      <c r="AF16" s="11"/>
      <c r="AG16" s="12"/>
      <c r="AH16" s="13" t="str">
        <f t="shared" si="7"/>
        <v xml:space="preserve"> </v>
      </c>
      <c r="AI16" s="11"/>
      <c r="AJ16" s="12"/>
      <c r="AK16" s="13" t="str">
        <f t="shared" si="8"/>
        <v xml:space="preserve"> </v>
      </c>
      <c r="AL16" s="11"/>
      <c r="AM16" s="12"/>
      <c r="AN16" s="13" t="str">
        <f t="shared" si="9"/>
        <v xml:space="preserve"> </v>
      </c>
      <c r="AO16" s="11"/>
      <c r="AP16" s="12"/>
      <c r="AQ16" s="13" t="str">
        <f t="shared" si="10"/>
        <v xml:space="preserve"> </v>
      </c>
      <c r="AR16" s="24">
        <f t="shared" si="11"/>
        <v>4776</v>
      </c>
      <c r="AS16" s="25">
        <f t="shared" si="12"/>
        <v>1680</v>
      </c>
      <c r="AT16" s="16">
        <f t="shared" si="13"/>
        <v>2.842857142857143</v>
      </c>
    </row>
    <row r="17" spans="1:46" s="4" customFormat="1" ht="20.100000000000001" customHeight="1" x14ac:dyDescent="0.2">
      <c r="A17" s="26" t="s">
        <v>155</v>
      </c>
      <c r="B17" s="18">
        <v>8</v>
      </c>
      <c r="C17" s="31" t="s">
        <v>189</v>
      </c>
      <c r="D17" s="32" t="s">
        <v>198</v>
      </c>
      <c r="E17" s="28" t="s">
        <v>98</v>
      </c>
      <c r="F17" s="28" t="s">
        <v>155</v>
      </c>
      <c r="G17" s="33" t="s">
        <v>205</v>
      </c>
      <c r="H17" s="22">
        <v>204</v>
      </c>
      <c r="I17" s="12">
        <v>150</v>
      </c>
      <c r="J17" s="13">
        <f t="shared" si="0"/>
        <v>1.36</v>
      </c>
      <c r="K17" s="11">
        <v>164</v>
      </c>
      <c r="L17" s="12">
        <v>150</v>
      </c>
      <c r="M17" s="13">
        <f t="shared" si="1"/>
        <v>1.0933333333333333</v>
      </c>
      <c r="N17" s="11">
        <v>207</v>
      </c>
      <c r="O17" s="12">
        <v>150</v>
      </c>
      <c r="P17" s="13">
        <f t="shared" si="2"/>
        <v>1.38</v>
      </c>
      <c r="Q17" s="11">
        <v>174</v>
      </c>
      <c r="R17" s="12">
        <v>150</v>
      </c>
      <c r="S17" s="13">
        <f t="shared" si="14"/>
        <v>1.1599999999999999</v>
      </c>
      <c r="T17" s="11">
        <v>237</v>
      </c>
      <c r="U17" s="12">
        <v>90</v>
      </c>
      <c r="V17" s="13">
        <f t="shared" si="3"/>
        <v>2.6333333333333333</v>
      </c>
      <c r="W17" s="11"/>
      <c r="X17" s="12"/>
      <c r="Y17" s="13" t="str">
        <f t="shared" si="4"/>
        <v xml:space="preserve"> </v>
      </c>
      <c r="Z17" s="11"/>
      <c r="AA17" s="12"/>
      <c r="AB17" s="13" t="str">
        <f t="shared" si="5"/>
        <v xml:space="preserve"> </v>
      </c>
      <c r="AC17" s="11"/>
      <c r="AD17" s="12"/>
      <c r="AE17" s="13" t="str">
        <f t="shared" si="6"/>
        <v xml:space="preserve"> </v>
      </c>
      <c r="AF17" s="11"/>
      <c r="AG17" s="12"/>
      <c r="AH17" s="13" t="str">
        <f t="shared" si="7"/>
        <v xml:space="preserve"> </v>
      </c>
      <c r="AI17" s="11"/>
      <c r="AJ17" s="12"/>
      <c r="AK17" s="13" t="str">
        <f t="shared" si="8"/>
        <v xml:space="preserve"> </v>
      </c>
      <c r="AL17" s="11"/>
      <c r="AM17" s="12"/>
      <c r="AN17" s="13" t="str">
        <f t="shared" si="9"/>
        <v xml:space="preserve"> </v>
      </c>
      <c r="AO17" s="11"/>
      <c r="AP17" s="12"/>
      <c r="AQ17" s="13" t="str">
        <f t="shared" si="10"/>
        <v xml:space="preserve"> </v>
      </c>
      <c r="AR17" s="24">
        <f t="shared" si="11"/>
        <v>986</v>
      </c>
      <c r="AS17" s="25">
        <f t="shared" si="12"/>
        <v>690</v>
      </c>
      <c r="AT17" s="16">
        <f t="shared" si="13"/>
        <v>1.4289855072463769</v>
      </c>
    </row>
    <row r="18" spans="1:46" s="4" customFormat="1" ht="20.100000000000001" customHeight="1" x14ac:dyDescent="0.2">
      <c r="A18" s="26" t="s">
        <v>155</v>
      </c>
      <c r="B18" s="18">
        <v>9</v>
      </c>
      <c r="C18" s="31" t="s">
        <v>190</v>
      </c>
      <c r="D18" s="32" t="s">
        <v>200</v>
      </c>
      <c r="E18" s="28" t="s">
        <v>98</v>
      </c>
      <c r="F18" s="28" t="s">
        <v>155</v>
      </c>
      <c r="G18" s="33" t="s">
        <v>204</v>
      </c>
      <c r="H18" s="22">
        <v>201</v>
      </c>
      <c r="I18" s="12">
        <v>150</v>
      </c>
      <c r="J18" s="13">
        <f t="shared" si="0"/>
        <v>1.34</v>
      </c>
      <c r="K18" s="11">
        <v>160</v>
      </c>
      <c r="L18" s="12">
        <v>150</v>
      </c>
      <c r="M18" s="13">
        <f t="shared" si="1"/>
        <v>1.0666666666666667</v>
      </c>
      <c r="N18" s="11">
        <v>190</v>
      </c>
      <c r="O18" s="12">
        <v>150</v>
      </c>
      <c r="P18" s="13">
        <f t="shared" si="2"/>
        <v>1.2666666666666666</v>
      </c>
      <c r="Q18" s="11">
        <v>180</v>
      </c>
      <c r="R18" s="12">
        <v>150</v>
      </c>
      <c r="S18" s="13">
        <f t="shared" si="14"/>
        <v>1.2</v>
      </c>
      <c r="T18" s="11"/>
      <c r="U18" s="12">
        <v>120</v>
      </c>
      <c r="V18" s="13" t="str">
        <f t="shared" si="3"/>
        <v xml:space="preserve"> </v>
      </c>
      <c r="W18" s="11"/>
      <c r="X18" s="12"/>
      <c r="Y18" s="13" t="str">
        <f t="shared" si="4"/>
        <v xml:space="preserve"> </v>
      </c>
      <c r="Z18" s="11"/>
      <c r="AA18" s="12"/>
      <c r="AB18" s="13" t="str">
        <f t="shared" si="5"/>
        <v xml:space="preserve"> </v>
      </c>
      <c r="AC18" s="11"/>
      <c r="AD18" s="12"/>
      <c r="AE18" s="13" t="str">
        <f t="shared" si="6"/>
        <v xml:space="preserve"> </v>
      </c>
      <c r="AF18" s="11"/>
      <c r="AG18" s="12"/>
      <c r="AH18" s="13" t="str">
        <f t="shared" si="7"/>
        <v xml:space="preserve"> </v>
      </c>
      <c r="AI18" s="11"/>
      <c r="AJ18" s="12"/>
      <c r="AK18" s="13" t="str">
        <f t="shared" si="8"/>
        <v xml:space="preserve"> </v>
      </c>
      <c r="AL18" s="11"/>
      <c r="AM18" s="12"/>
      <c r="AN18" s="13" t="str">
        <f t="shared" si="9"/>
        <v xml:space="preserve"> </v>
      </c>
      <c r="AO18" s="11"/>
      <c r="AP18" s="12"/>
      <c r="AQ18" s="13" t="str">
        <f t="shared" si="10"/>
        <v xml:space="preserve"> </v>
      </c>
      <c r="AR18" s="24">
        <f t="shared" si="11"/>
        <v>731</v>
      </c>
      <c r="AS18" s="25">
        <f t="shared" si="12"/>
        <v>720</v>
      </c>
      <c r="AT18" s="16">
        <f t="shared" si="13"/>
        <v>1.0152777777777777</v>
      </c>
    </row>
    <row r="19" spans="1:46" s="4" customFormat="1" ht="20.100000000000001" customHeight="1" x14ac:dyDescent="0.2">
      <c r="A19" s="26" t="s">
        <v>155</v>
      </c>
      <c r="B19" s="18">
        <v>10</v>
      </c>
      <c r="C19" s="31" t="s">
        <v>191</v>
      </c>
      <c r="D19" s="32" t="s">
        <v>199</v>
      </c>
      <c r="E19" s="28" t="s">
        <v>98</v>
      </c>
      <c r="F19" s="28" t="s">
        <v>155</v>
      </c>
      <c r="G19" s="33" t="s">
        <v>202</v>
      </c>
      <c r="H19" s="22">
        <v>540</v>
      </c>
      <c r="I19" s="12">
        <v>189</v>
      </c>
      <c r="J19" s="13">
        <f t="shared" si="0"/>
        <v>2.8571428571428572</v>
      </c>
      <c r="K19" s="11">
        <v>415</v>
      </c>
      <c r="L19" s="12">
        <v>189</v>
      </c>
      <c r="M19" s="13">
        <f t="shared" si="1"/>
        <v>2.1957671957671958</v>
      </c>
      <c r="N19" s="11">
        <v>361</v>
      </c>
      <c r="O19" s="12">
        <v>189</v>
      </c>
      <c r="P19" s="13">
        <f t="shared" si="2"/>
        <v>1.91005291005291</v>
      </c>
      <c r="Q19" s="11">
        <v>450</v>
      </c>
      <c r="R19" s="12">
        <v>189</v>
      </c>
      <c r="S19" s="13">
        <f t="shared" si="14"/>
        <v>2.3809523809523809</v>
      </c>
      <c r="T19" s="11">
        <v>356</v>
      </c>
      <c r="U19" s="12">
        <v>279</v>
      </c>
      <c r="V19" s="13">
        <f t="shared" si="3"/>
        <v>1.2759856630824373</v>
      </c>
      <c r="W19" s="11"/>
      <c r="X19" s="12"/>
      <c r="Y19" s="13" t="str">
        <f t="shared" si="4"/>
        <v xml:space="preserve"> </v>
      </c>
      <c r="Z19" s="11"/>
      <c r="AA19" s="12"/>
      <c r="AB19" s="13" t="str">
        <f t="shared" si="5"/>
        <v xml:space="preserve"> </v>
      </c>
      <c r="AC19" s="11"/>
      <c r="AD19" s="12"/>
      <c r="AE19" s="13" t="str">
        <f t="shared" si="6"/>
        <v xml:space="preserve"> </v>
      </c>
      <c r="AF19" s="11"/>
      <c r="AG19" s="12"/>
      <c r="AH19" s="13" t="str">
        <f t="shared" si="7"/>
        <v xml:space="preserve"> </v>
      </c>
      <c r="AI19" s="11"/>
      <c r="AJ19" s="12"/>
      <c r="AK19" s="13" t="str">
        <f t="shared" si="8"/>
        <v xml:space="preserve"> </v>
      </c>
      <c r="AL19" s="11"/>
      <c r="AM19" s="12"/>
      <c r="AN19" s="13" t="str">
        <f t="shared" si="9"/>
        <v xml:space="preserve"> </v>
      </c>
      <c r="AO19" s="11"/>
      <c r="AP19" s="12"/>
      <c r="AQ19" s="13" t="str">
        <f t="shared" si="10"/>
        <v xml:space="preserve"> </v>
      </c>
      <c r="AR19" s="24">
        <f t="shared" si="11"/>
        <v>2122</v>
      </c>
      <c r="AS19" s="25">
        <f t="shared" si="12"/>
        <v>1035</v>
      </c>
      <c r="AT19" s="16">
        <f t="shared" si="13"/>
        <v>2.0502415458937198</v>
      </c>
    </row>
    <row r="20" spans="1:46" s="4" customFormat="1" ht="20.100000000000001" customHeight="1" x14ac:dyDescent="0.2">
      <c r="A20" s="26" t="s">
        <v>155</v>
      </c>
      <c r="B20" s="18">
        <v>11</v>
      </c>
      <c r="C20" s="31" t="s">
        <v>192</v>
      </c>
      <c r="D20" s="32" t="s">
        <v>200</v>
      </c>
      <c r="E20" s="28" t="s">
        <v>98</v>
      </c>
      <c r="F20" s="28" t="s">
        <v>155</v>
      </c>
      <c r="G20" s="33" t="s">
        <v>202</v>
      </c>
      <c r="H20" s="22">
        <v>152</v>
      </c>
      <c r="I20" s="12">
        <v>90</v>
      </c>
      <c r="J20" s="13">
        <f t="shared" si="0"/>
        <v>1.6888888888888889</v>
      </c>
      <c r="K20" s="11">
        <v>122</v>
      </c>
      <c r="L20" s="12">
        <v>90</v>
      </c>
      <c r="M20" s="13">
        <f t="shared" si="1"/>
        <v>1.3555555555555556</v>
      </c>
      <c r="N20" s="11">
        <v>124</v>
      </c>
      <c r="O20" s="12">
        <v>90</v>
      </c>
      <c r="P20" s="13">
        <f t="shared" si="2"/>
        <v>1.3777777777777778</v>
      </c>
      <c r="Q20" s="11">
        <v>301</v>
      </c>
      <c r="R20" s="12">
        <v>90</v>
      </c>
      <c r="S20" s="13">
        <f t="shared" si="14"/>
        <v>3.3444444444444446</v>
      </c>
      <c r="T20" s="11">
        <v>50</v>
      </c>
      <c r="U20" s="12">
        <v>90</v>
      </c>
      <c r="V20" s="13">
        <f t="shared" si="3"/>
        <v>0.55555555555555558</v>
      </c>
      <c r="W20" s="11"/>
      <c r="X20" s="12"/>
      <c r="Y20" s="13" t="str">
        <f t="shared" si="4"/>
        <v xml:space="preserve"> </v>
      </c>
      <c r="Z20" s="11"/>
      <c r="AA20" s="12"/>
      <c r="AB20" s="13" t="str">
        <f t="shared" si="5"/>
        <v xml:space="preserve"> </v>
      </c>
      <c r="AC20" s="11"/>
      <c r="AD20" s="12"/>
      <c r="AE20" s="13" t="str">
        <f t="shared" si="6"/>
        <v xml:space="preserve"> </v>
      </c>
      <c r="AF20" s="11"/>
      <c r="AG20" s="12"/>
      <c r="AH20" s="13" t="str">
        <f t="shared" si="7"/>
        <v xml:space="preserve"> </v>
      </c>
      <c r="AI20" s="11"/>
      <c r="AJ20" s="12"/>
      <c r="AK20" s="13" t="str">
        <f t="shared" si="8"/>
        <v xml:space="preserve"> </v>
      </c>
      <c r="AL20" s="11"/>
      <c r="AM20" s="12"/>
      <c r="AN20" s="13" t="str">
        <f t="shared" si="9"/>
        <v xml:space="preserve"> </v>
      </c>
      <c r="AO20" s="11"/>
      <c r="AP20" s="12"/>
      <c r="AQ20" s="13" t="str">
        <f t="shared" si="10"/>
        <v xml:space="preserve"> </v>
      </c>
      <c r="AR20" s="24">
        <f t="shared" si="11"/>
        <v>749</v>
      </c>
      <c r="AS20" s="25">
        <f t="shared" si="12"/>
        <v>450</v>
      </c>
      <c r="AT20" s="16">
        <f t="shared" si="13"/>
        <v>1.6644444444444444</v>
      </c>
    </row>
    <row r="21" spans="1:46" s="4" customFormat="1" ht="20.100000000000001" customHeight="1" x14ac:dyDescent="0.2">
      <c r="A21" s="26" t="s">
        <v>155</v>
      </c>
      <c r="B21" s="18">
        <v>12</v>
      </c>
      <c r="C21" s="31" t="s">
        <v>193</v>
      </c>
      <c r="D21" s="32" t="s">
        <v>198</v>
      </c>
      <c r="E21" s="28" t="s">
        <v>98</v>
      </c>
      <c r="F21" s="28" t="s">
        <v>155</v>
      </c>
      <c r="G21" s="33" t="s">
        <v>202</v>
      </c>
      <c r="H21" s="22">
        <v>163</v>
      </c>
      <c r="I21" s="12">
        <v>90</v>
      </c>
      <c r="J21" s="13">
        <f t="shared" si="0"/>
        <v>1.8111111111111111</v>
      </c>
      <c r="K21" s="11">
        <v>138</v>
      </c>
      <c r="L21" s="12">
        <v>90</v>
      </c>
      <c r="M21" s="13">
        <f t="shared" si="1"/>
        <v>1.5333333333333334</v>
      </c>
      <c r="N21" s="11">
        <v>124</v>
      </c>
      <c r="O21" s="12">
        <v>90</v>
      </c>
      <c r="P21" s="13">
        <f t="shared" si="2"/>
        <v>1.3777777777777778</v>
      </c>
      <c r="Q21" s="11">
        <v>281</v>
      </c>
      <c r="R21" s="12">
        <v>90</v>
      </c>
      <c r="S21" s="13">
        <f t="shared" si="14"/>
        <v>3.1222222222222222</v>
      </c>
      <c r="T21" s="11">
        <v>45</v>
      </c>
      <c r="U21" s="12">
        <v>90</v>
      </c>
      <c r="V21" s="13">
        <f t="shared" si="3"/>
        <v>0.5</v>
      </c>
      <c r="W21" s="11"/>
      <c r="X21" s="12"/>
      <c r="Y21" s="13" t="str">
        <f t="shared" si="4"/>
        <v xml:space="preserve"> </v>
      </c>
      <c r="Z21" s="11"/>
      <c r="AA21" s="12"/>
      <c r="AB21" s="13" t="str">
        <f t="shared" si="5"/>
        <v xml:space="preserve"> </v>
      </c>
      <c r="AC21" s="11"/>
      <c r="AD21" s="12"/>
      <c r="AE21" s="13" t="str">
        <f t="shared" si="6"/>
        <v xml:space="preserve"> </v>
      </c>
      <c r="AF21" s="11"/>
      <c r="AG21" s="12"/>
      <c r="AH21" s="13" t="str">
        <f t="shared" si="7"/>
        <v xml:space="preserve"> </v>
      </c>
      <c r="AI21" s="11"/>
      <c r="AJ21" s="12"/>
      <c r="AK21" s="13" t="str">
        <f t="shared" si="8"/>
        <v xml:space="preserve"> </v>
      </c>
      <c r="AL21" s="11"/>
      <c r="AM21" s="12"/>
      <c r="AN21" s="13" t="str">
        <f t="shared" si="9"/>
        <v xml:space="preserve"> </v>
      </c>
      <c r="AO21" s="11"/>
      <c r="AP21" s="12"/>
      <c r="AQ21" s="13" t="str">
        <f t="shared" si="10"/>
        <v xml:space="preserve"> </v>
      </c>
      <c r="AR21" s="24">
        <f t="shared" si="11"/>
        <v>751</v>
      </c>
      <c r="AS21" s="25">
        <f t="shared" si="12"/>
        <v>450</v>
      </c>
      <c r="AT21" s="16">
        <f t="shared" si="13"/>
        <v>1.6688888888888889</v>
      </c>
    </row>
    <row r="22" spans="1:46" s="4" customFormat="1" ht="20.100000000000001" customHeight="1" x14ac:dyDescent="0.2">
      <c r="A22" s="26" t="s">
        <v>155</v>
      </c>
      <c r="B22" s="18">
        <v>13</v>
      </c>
      <c r="C22" s="31" t="s">
        <v>194</v>
      </c>
      <c r="D22" s="32" t="s">
        <v>201</v>
      </c>
      <c r="E22" s="28" t="s">
        <v>98</v>
      </c>
      <c r="F22" s="28" t="s">
        <v>155</v>
      </c>
      <c r="G22" s="33" t="s">
        <v>202</v>
      </c>
      <c r="H22" s="22">
        <v>108</v>
      </c>
      <c r="I22" s="12">
        <v>90</v>
      </c>
      <c r="J22" s="13">
        <f t="shared" si="0"/>
        <v>1.2</v>
      </c>
      <c r="K22" s="11">
        <v>69</v>
      </c>
      <c r="L22" s="12">
        <v>90</v>
      </c>
      <c r="M22" s="13">
        <f t="shared" si="1"/>
        <v>0.76666666666666672</v>
      </c>
      <c r="N22" s="11">
        <v>89</v>
      </c>
      <c r="O22" s="12">
        <v>90</v>
      </c>
      <c r="P22" s="13">
        <f t="shared" si="2"/>
        <v>0.98888888888888893</v>
      </c>
      <c r="Q22" s="11">
        <v>227</v>
      </c>
      <c r="R22" s="12">
        <v>90</v>
      </c>
      <c r="S22" s="13">
        <f t="shared" si="14"/>
        <v>2.5222222222222221</v>
      </c>
      <c r="T22" s="11">
        <v>46</v>
      </c>
      <c r="U22" s="12">
        <v>90</v>
      </c>
      <c r="V22" s="13">
        <f t="shared" si="3"/>
        <v>0.51111111111111107</v>
      </c>
      <c r="W22" s="11"/>
      <c r="X22" s="12"/>
      <c r="Y22" s="13" t="str">
        <f t="shared" si="4"/>
        <v xml:space="preserve"> </v>
      </c>
      <c r="Z22" s="11"/>
      <c r="AA22" s="12"/>
      <c r="AB22" s="13" t="str">
        <f t="shared" si="5"/>
        <v xml:space="preserve"> </v>
      </c>
      <c r="AC22" s="11"/>
      <c r="AD22" s="12"/>
      <c r="AE22" s="13" t="str">
        <f t="shared" si="6"/>
        <v xml:space="preserve"> </v>
      </c>
      <c r="AF22" s="11"/>
      <c r="AG22" s="12"/>
      <c r="AH22" s="13" t="str">
        <f t="shared" si="7"/>
        <v xml:space="preserve"> </v>
      </c>
      <c r="AI22" s="11"/>
      <c r="AJ22" s="12"/>
      <c r="AK22" s="13" t="str">
        <f t="shared" si="8"/>
        <v xml:space="preserve"> </v>
      </c>
      <c r="AL22" s="11"/>
      <c r="AM22" s="12"/>
      <c r="AN22" s="13" t="str">
        <f t="shared" si="9"/>
        <v xml:space="preserve"> </v>
      </c>
      <c r="AO22" s="11"/>
      <c r="AP22" s="12"/>
      <c r="AQ22" s="13" t="str">
        <f t="shared" si="10"/>
        <v xml:space="preserve"> </v>
      </c>
      <c r="AR22" s="24">
        <f t="shared" si="11"/>
        <v>539</v>
      </c>
      <c r="AS22" s="25">
        <f t="shared" si="12"/>
        <v>450</v>
      </c>
      <c r="AT22" s="16">
        <f t="shared" si="13"/>
        <v>1.1977777777777778</v>
      </c>
    </row>
    <row r="23" spans="1:46" s="4" customFormat="1" ht="21" customHeight="1" x14ac:dyDescent="0.2">
      <c r="A23" s="26" t="s">
        <v>155</v>
      </c>
      <c r="B23" s="18">
        <v>14</v>
      </c>
      <c r="C23" s="31" t="s">
        <v>195</v>
      </c>
      <c r="D23" s="32" t="s">
        <v>198</v>
      </c>
      <c r="E23" s="28" t="s">
        <v>98</v>
      </c>
      <c r="F23" s="28" t="s">
        <v>155</v>
      </c>
      <c r="G23" s="33" t="s">
        <v>206</v>
      </c>
      <c r="H23" s="22">
        <v>347</v>
      </c>
      <c r="I23" s="12">
        <v>130</v>
      </c>
      <c r="J23" s="13">
        <f t="shared" si="0"/>
        <v>2.6692307692307691</v>
      </c>
      <c r="K23" s="11">
        <v>367</v>
      </c>
      <c r="L23" s="12">
        <v>130</v>
      </c>
      <c r="M23" s="13">
        <f t="shared" si="1"/>
        <v>2.8230769230769233</v>
      </c>
      <c r="N23" s="11">
        <v>377</v>
      </c>
      <c r="O23" s="12">
        <v>130</v>
      </c>
      <c r="P23" s="13">
        <f t="shared" si="2"/>
        <v>2.9</v>
      </c>
      <c r="Q23" s="11">
        <v>357</v>
      </c>
      <c r="R23" s="12">
        <v>130</v>
      </c>
      <c r="S23" s="13">
        <f t="shared" si="14"/>
        <v>2.7461538461538462</v>
      </c>
      <c r="T23" s="11">
        <v>247</v>
      </c>
      <c r="U23" s="12">
        <v>130</v>
      </c>
      <c r="V23" s="13">
        <f t="shared" si="3"/>
        <v>1.9</v>
      </c>
      <c r="W23" s="11"/>
      <c r="X23" s="12"/>
      <c r="Y23" s="13" t="str">
        <f t="shared" si="4"/>
        <v xml:space="preserve"> </v>
      </c>
      <c r="Z23" s="11"/>
      <c r="AA23" s="12"/>
      <c r="AB23" s="13" t="str">
        <f t="shared" si="5"/>
        <v xml:space="preserve"> </v>
      </c>
      <c r="AC23" s="11"/>
      <c r="AD23" s="12"/>
      <c r="AE23" s="13" t="str">
        <f t="shared" si="6"/>
        <v xml:space="preserve"> </v>
      </c>
      <c r="AF23" s="11"/>
      <c r="AG23" s="12"/>
      <c r="AH23" s="13" t="str">
        <f t="shared" si="7"/>
        <v xml:space="preserve"> </v>
      </c>
      <c r="AI23" s="11"/>
      <c r="AJ23" s="12"/>
      <c r="AK23" s="13" t="str">
        <f t="shared" si="8"/>
        <v xml:space="preserve"> </v>
      </c>
      <c r="AL23" s="11"/>
      <c r="AM23" s="12"/>
      <c r="AN23" s="13" t="str">
        <f t="shared" si="9"/>
        <v xml:space="preserve"> </v>
      </c>
      <c r="AO23" s="11"/>
      <c r="AP23" s="12"/>
      <c r="AQ23" s="13" t="str">
        <f t="shared" si="10"/>
        <v xml:space="preserve"> </v>
      </c>
      <c r="AR23" s="24">
        <f t="shared" si="11"/>
        <v>1695</v>
      </c>
      <c r="AS23" s="25">
        <f t="shared" si="12"/>
        <v>650</v>
      </c>
      <c r="AT23" s="16">
        <f t="shared" si="13"/>
        <v>2.6076923076923078</v>
      </c>
    </row>
    <row r="24" spans="1:46" s="4" customFormat="1" ht="20.100000000000001" customHeight="1" x14ac:dyDescent="0.2">
      <c r="A24" s="26" t="s">
        <v>155</v>
      </c>
      <c r="B24" s="18">
        <v>15</v>
      </c>
      <c r="C24" s="31" t="s">
        <v>196</v>
      </c>
      <c r="D24" s="32" t="s">
        <v>198</v>
      </c>
      <c r="E24" s="28" t="s">
        <v>98</v>
      </c>
      <c r="F24" s="28" t="s">
        <v>155</v>
      </c>
      <c r="G24" s="33" t="s">
        <v>207</v>
      </c>
      <c r="H24" s="22">
        <v>629</v>
      </c>
      <c r="I24" s="12">
        <v>162</v>
      </c>
      <c r="J24" s="13">
        <f t="shared" si="0"/>
        <v>3.882716049382716</v>
      </c>
      <c r="K24" s="11">
        <v>711</v>
      </c>
      <c r="L24" s="12">
        <v>210</v>
      </c>
      <c r="M24" s="13">
        <f t="shared" si="1"/>
        <v>3.3857142857142857</v>
      </c>
      <c r="N24" s="11">
        <v>775</v>
      </c>
      <c r="O24" s="12">
        <v>216</v>
      </c>
      <c r="P24" s="13">
        <f t="shared" si="2"/>
        <v>3.5879629629629628</v>
      </c>
      <c r="Q24" s="11">
        <v>686</v>
      </c>
      <c r="R24" s="12">
        <v>186</v>
      </c>
      <c r="S24" s="13">
        <f t="shared" si="14"/>
        <v>3.6881720430107525</v>
      </c>
      <c r="T24" s="11">
        <v>649</v>
      </c>
      <c r="U24" s="12">
        <v>270</v>
      </c>
      <c r="V24" s="13">
        <f t="shared" si="3"/>
        <v>2.4037037037037039</v>
      </c>
      <c r="W24" s="11"/>
      <c r="X24" s="12"/>
      <c r="Y24" s="13" t="str">
        <f t="shared" si="4"/>
        <v xml:space="preserve"> </v>
      </c>
      <c r="Z24" s="11"/>
      <c r="AA24" s="12"/>
      <c r="AB24" s="13" t="str">
        <f t="shared" si="5"/>
        <v xml:space="preserve"> </v>
      </c>
      <c r="AC24" s="11"/>
      <c r="AD24" s="12"/>
      <c r="AE24" s="13" t="str">
        <f t="shared" si="6"/>
        <v xml:space="preserve"> </v>
      </c>
      <c r="AF24" s="11"/>
      <c r="AG24" s="12"/>
      <c r="AH24" s="13" t="str">
        <f t="shared" si="7"/>
        <v xml:space="preserve"> </v>
      </c>
      <c r="AI24" s="11"/>
      <c r="AJ24" s="12"/>
      <c r="AK24" s="13" t="str">
        <f t="shared" si="8"/>
        <v xml:space="preserve"> </v>
      </c>
      <c r="AL24" s="11"/>
      <c r="AM24" s="12"/>
      <c r="AN24" s="13" t="str">
        <f t="shared" si="9"/>
        <v xml:space="preserve"> </v>
      </c>
      <c r="AO24" s="11"/>
      <c r="AP24" s="12"/>
      <c r="AQ24" s="13" t="str">
        <f t="shared" si="10"/>
        <v xml:space="preserve"> </v>
      </c>
      <c r="AR24" s="24">
        <f t="shared" si="11"/>
        <v>3450</v>
      </c>
      <c r="AS24" s="25">
        <f t="shared" si="12"/>
        <v>1044</v>
      </c>
      <c r="AT24" s="16">
        <f t="shared" si="13"/>
        <v>3.3045977011494254</v>
      </c>
    </row>
    <row r="25" spans="1:46" s="4" customFormat="1" ht="20.100000000000001" customHeight="1" x14ac:dyDescent="0.2">
      <c r="A25" s="26" t="s">
        <v>155</v>
      </c>
      <c r="B25" s="18">
        <v>16</v>
      </c>
      <c r="C25" s="31" t="s">
        <v>197</v>
      </c>
      <c r="D25" s="32" t="s">
        <v>198</v>
      </c>
      <c r="E25" s="28" t="s">
        <v>98</v>
      </c>
      <c r="F25" s="28" t="s">
        <v>155</v>
      </c>
      <c r="G25" s="33" t="s">
        <v>155</v>
      </c>
      <c r="H25" s="22">
        <v>473</v>
      </c>
      <c r="I25" s="12">
        <v>270</v>
      </c>
      <c r="J25" s="13">
        <f t="shared" si="0"/>
        <v>1.7518518518518518</v>
      </c>
      <c r="K25" s="22">
        <v>402</v>
      </c>
      <c r="L25" s="12">
        <v>270</v>
      </c>
      <c r="M25" s="13">
        <f t="shared" si="1"/>
        <v>1.4888888888888889</v>
      </c>
      <c r="N25" s="11">
        <v>484</v>
      </c>
      <c r="O25" s="12">
        <v>270</v>
      </c>
      <c r="P25" s="13">
        <f t="shared" si="2"/>
        <v>1.7925925925925925</v>
      </c>
      <c r="Q25" s="11">
        <v>384</v>
      </c>
      <c r="R25" s="12">
        <v>270</v>
      </c>
      <c r="S25" s="13">
        <f t="shared" si="14"/>
        <v>1.4222222222222223</v>
      </c>
      <c r="T25" s="11">
        <v>451</v>
      </c>
      <c r="U25" s="12">
        <v>270</v>
      </c>
      <c r="V25" s="13">
        <f t="shared" si="3"/>
        <v>1.6703703703703703</v>
      </c>
      <c r="W25" s="11"/>
      <c r="X25" s="12"/>
      <c r="Y25" s="13" t="str">
        <f t="shared" si="4"/>
        <v xml:space="preserve"> </v>
      </c>
      <c r="Z25" s="11"/>
      <c r="AA25" s="12"/>
      <c r="AB25" s="13" t="str">
        <f t="shared" si="5"/>
        <v xml:space="preserve"> </v>
      </c>
      <c r="AC25" s="11"/>
      <c r="AD25" s="12"/>
      <c r="AE25" s="13" t="str">
        <f t="shared" si="6"/>
        <v xml:space="preserve"> </v>
      </c>
      <c r="AF25" s="11"/>
      <c r="AG25" s="12"/>
      <c r="AH25" s="13" t="str">
        <f t="shared" si="7"/>
        <v xml:space="preserve"> </v>
      </c>
      <c r="AI25" s="11"/>
      <c r="AJ25" s="12"/>
      <c r="AK25" s="13" t="str">
        <f t="shared" si="8"/>
        <v xml:space="preserve"> </v>
      </c>
      <c r="AL25" s="11"/>
      <c r="AM25" s="12"/>
      <c r="AN25" s="13" t="str">
        <f t="shared" si="9"/>
        <v xml:space="preserve"> </v>
      </c>
      <c r="AO25" s="11"/>
      <c r="AP25" s="12"/>
      <c r="AQ25" s="13" t="str">
        <f t="shared" si="10"/>
        <v xml:space="preserve"> </v>
      </c>
      <c r="AR25" s="24">
        <f t="shared" si="11"/>
        <v>2194</v>
      </c>
      <c r="AS25" s="25">
        <f t="shared" si="12"/>
        <v>1350</v>
      </c>
      <c r="AT25" s="16">
        <f t="shared" si="13"/>
        <v>1.6251851851851853</v>
      </c>
    </row>
    <row r="26" spans="1:46" s="4" customFormat="1" ht="20.100000000000001" customHeight="1" x14ac:dyDescent="0.2">
      <c r="A26" s="17"/>
      <c r="B26" s="18">
        <v>17</v>
      </c>
      <c r="C26" s="19"/>
      <c r="D26" s="20"/>
      <c r="E26" s="19"/>
      <c r="F26" s="19"/>
      <c r="G26" s="21"/>
      <c r="H26" s="22"/>
      <c r="I26" s="23"/>
      <c r="J26" s="13" t="str">
        <f t="shared" si="0"/>
        <v xml:space="preserve"> </v>
      </c>
      <c r="K26" s="22"/>
      <c r="L26" s="23"/>
      <c r="M26" s="13" t="str">
        <f t="shared" si="1"/>
        <v xml:space="preserve"> </v>
      </c>
      <c r="N26" s="22"/>
      <c r="O26" s="23"/>
      <c r="P26" s="13" t="str">
        <f t="shared" si="2"/>
        <v xml:space="preserve"> </v>
      </c>
      <c r="Q26" s="22"/>
      <c r="R26" s="23"/>
      <c r="S26" s="13" t="str">
        <f t="shared" si="14"/>
        <v xml:space="preserve"> </v>
      </c>
      <c r="T26" s="22"/>
      <c r="U26" s="23"/>
      <c r="V26" s="13" t="str">
        <f t="shared" si="3"/>
        <v xml:space="preserve"> </v>
      </c>
      <c r="W26" s="22"/>
      <c r="X26" s="23"/>
      <c r="Y26" s="13" t="str">
        <f t="shared" si="4"/>
        <v xml:space="preserve"> </v>
      </c>
      <c r="Z26" s="22"/>
      <c r="AA26" s="23"/>
      <c r="AB26" s="13" t="str">
        <f t="shared" si="5"/>
        <v xml:space="preserve"> </v>
      </c>
      <c r="AC26" s="22"/>
      <c r="AD26" s="23"/>
      <c r="AE26" s="13" t="str">
        <f t="shared" si="6"/>
        <v xml:space="preserve"> </v>
      </c>
      <c r="AF26" s="11"/>
      <c r="AG26" s="12"/>
      <c r="AH26" s="13" t="str">
        <f t="shared" si="7"/>
        <v xml:space="preserve"> </v>
      </c>
      <c r="AI26" s="11"/>
      <c r="AJ26" s="12"/>
      <c r="AK26" s="13" t="str">
        <f t="shared" si="8"/>
        <v xml:space="preserve"> </v>
      </c>
      <c r="AL26" s="11"/>
      <c r="AM26" s="12"/>
      <c r="AN26" s="13" t="str">
        <f t="shared" si="9"/>
        <v xml:space="preserve"> </v>
      </c>
      <c r="AO26" s="22"/>
      <c r="AP26" s="23"/>
      <c r="AQ26" s="13" t="str">
        <f t="shared" si="10"/>
        <v xml:space="preserve"> </v>
      </c>
      <c r="AR26" s="24">
        <f t="shared" si="11"/>
        <v>0</v>
      </c>
      <c r="AS26" s="25">
        <f t="shared" si="12"/>
        <v>0</v>
      </c>
      <c r="AT26" s="16" t="e">
        <f t="shared" si="13"/>
        <v>#DIV/0!</v>
      </c>
    </row>
    <row r="27" spans="1:46" s="4" customFormat="1" ht="20.100000000000001" customHeight="1" x14ac:dyDescent="0.2">
      <c r="A27" s="17"/>
      <c r="B27" s="18">
        <v>18</v>
      </c>
      <c r="C27" s="19"/>
      <c r="D27" s="20"/>
      <c r="E27" s="19"/>
      <c r="F27" s="19"/>
      <c r="G27" s="21"/>
      <c r="H27" s="22"/>
      <c r="I27" s="23"/>
      <c r="J27" s="13" t="str">
        <f t="shared" si="0"/>
        <v xml:space="preserve"> </v>
      </c>
      <c r="K27" s="22"/>
      <c r="L27" s="23"/>
      <c r="M27" s="13" t="str">
        <f t="shared" si="1"/>
        <v xml:space="preserve"> </v>
      </c>
      <c r="N27" s="22"/>
      <c r="O27" s="23"/>
      <c r="P27" s="13" t="str">
        <f t="shared" si="2"/>
        <v xml:space="preserve"> </v>
      </c>
      <c r="Q27" s="22"/>
      <c r="R27" s="23"/>
      <c r="S27" s="13" t="str">
        <f t="shared" si="14"/>
        <v xml:space="preserve"> </v>
      </c>
      <c r="T27" s="22"/>
      <c r="U27" s="23"/>
      <c r="V27" s="13" t="str">
        <f t="shared" si="3"/>
        <v xml:space="preserve"> </v>
      </c>
      <c r="W27" s="22"/>
      <c r="X27" s="23"/>
      <c r="Y27" s="13" t="str">
        <f t="shared" si="4"/>
        <v xml:space="preserve"> </v>
      </c>
      <c r="Z27" s="22"/>
      <c r="AA27" s="23"/>
      <c r="AB27" s="13" t="str">
        <f t="shared" si="5"/>
        <v xml:space="preserve"> </v>
      </c>
      <c r="AC27" s="22"/>
      <c r="AD27" s="23"/>
      <c r="AE27" s="13" t="str">
        <f t="shared" si="6"/>
        <v xml:space="preserve"> </v>
      </c>
      <c r="AF27" s="22"/>
      <c r="AG27" s="23"/>
      <c r="AH27" s="13" t="str">
        <f t="shared" si="7"/>
        <v xml:space="preserve"> </v>
      </c>
      <c r="AI27" s="22"/>
      <c r="AJ27" s="23"/>
      <c r="AK27" s="13" t="str">
        <f t="shared" si="8"/>
        <v xml:space="preserve"> </v>
      </c>
      <c r="AL27" s="11"/>
      <c r="AM27" s="12"/>
      <c r="AN27" s="13" t="str">
        <f t="shared" si="9"/>
        <v xml:space="preserve"> </v>
      </c>
      <c r="AO27" s="22"/>
      <c r="AP27" s="23"/>
      <c r="AQ27" s="13" t="str">
        <f t="shared" si="10"/>
        <v xml:space="preserve"> </v>
      </c>
      <c r="AR27" s="24">
        <f t="shared" si="11"/>
        <v>0</v>
      </c>
      <c r="AS27" s="25">
        <f t="shared" si="12"/>
        <v>0</v>
      </c>
      <c r="AT27" s="16" t="e">
        <f t="shared" si="13"/>
        <v>#DIV/0!</v>
      </c>
    </row>
    <row r="28" spans="1:46" s="4" customFormat="1" ht="20.100000000000001" customHeight="1" x14ac:dyDescent="0.2">
      <c r="A28" s="17"/>
      <c r="B28" s="18">
        <v>19</v>
      </c>
      <c r="C28" s="19"/>
      <c r="D28" s="20"/>
      <c r="E28" s="19"/>
      <c r="F28" s="19"/>
      <c r="G28" s="21"/>
      <c r="H28" s="22"/>
      <c r="I28" s="23"/>
      <c r="J28" s="13" t="str">
        <f t="shared" si="0"/>
        <v xml:space="preserve"> </v>
      </c>
      <c r="K28" s="22"/>
      <c r="L28" s="23"/>
      <c r="M28" s="13" t="str">
        <f t="shared" si="1"/>
        <v xml:space="preserve"> </v>
      </c>
      <c r="N28" s="22"/>
      <c r="O28" s="23"/>
      <c r="P28" s="13" t="str">
        <f t="shared" si="2"/>
        <v xml:space="preserve"> </v>
      </c>
      <c r="Q28" s="22"/>
      <c r="R28" s="23"/>
      <c r="S28" s="13" t="str">
        <f t="shared" si="14"/>
        <v xml:space="preserve"> </v>
      </c>
      <c r="T28" s="22"/>
      <c r="U28" s="23"/>
      <c r="V28" s="13" t="str">
        <f t="shared" si="3"/>
        <v xml:space="preserve"> </v>
      </c>
      <c r="W28" s="22"/>
      <c r="X28" s="23"/>
      <c r="Y28" s="13" t="str">
        <f t="shared" si="4"/>
        <v xml:space="preserve"> </v>
      </c>
      <c r="Z28" s="22"/>
      <c r="AA28" s="23"/>
      <c r="AB28" s="13" t="str">
        <f t="shared" si="5"/>
        <v xml:space="preserve"> </v>
      </c>
      <c r="AC28" s="22"/>
      <c r="AD28" s="23"/>
      <c r="AE28" s="13" t="str">
        <f t="shared" si="6"/>
        <v xml:space="preserve"> </v>
      </c>
      <c r="AF28" s="22"/>
      <c r="AG28" s="23"/>
      <c r="AH28" s="13" t="str">
        <f t="shared" si="7"/>
        <v xml:space="preserve"> </v>
      </c>
      <c r="AI28" s="22"/>
      <c r="AJ28" s="23"/>
      <c r="AK28" s="13" t="str">
        <f t="shared" si="8"/>
        <v xml:space="preserve"> </v>
      </c>
      <c r="AL28" s="11"/>
      <c r="AM28" s="12"/>
      <c r="AN28" s="13" t="str">
        <f t="shared" si="9"/>
        <v xml:space="preserve"> </v>
      </c>
      <c r="AO28" s="22"/>
      <c r="AP28" s="23"/>
      <c r="AQ28" s="13" t="str">
        <f t="shared" si="10"/>
        <v xml:space="preserve"> </v>
      </c>
      <c r="AR28" s="24">
        <f t="shared" si="11"/>
        <v>0</v>
      </c>
      <c r="AS28" s="25">
        <f t="shared" si="12"/>
        <v>0</v>
      </c>
      <c r="AT28" s="16" t="e">
        <f t="shared" si="13"/>
        <v>#DIV/0!</v>
      </c>
    </row>
    <row r="29" spans="1:46" s="4" customFormat="1" ht="20.100000000000001" customHeight="1" x14ac:dyDescent="0.2">
      <c r="A29" s="17"/>
      <c r="B29" s="18">
        <v>20</v>
      </c>
      <c r="C29" s="19"/>
      <c r="D29" s="20"/>
      <c r="E29" s="19"/>
      <c r="F29" s="19"/>
      <c r="G29" s="21"/>
      <c r="H29" s="22"/>
      <c r="I29" s="23"/>
      <c r="J29" s="13" t="str">
        <f t="shared" si="0"/>
        <v xml:space="preserve"> </v>
      </c>
      <c r="K29" s="22"/>
      <c r="L29" s="23"/>
      <c r="M29" s="13" t="str">
        <f t="shared" si="1"/>
        <v xml:space="preserve"> </v>
      </c>
      <c r="N29" s="22"/>
      <c r="O29" s="23"/>
      <c r="P29" s="13" t="str">
        <f t="shared" si="2"/>
        <v xml:space="preserve"> </v>
      </c>
      <c r="Q29" s="22"/>
      <c r="R29" s="23"/>
      <c r="S29" s="13" t="str">
        <f t="shared" si="14"/>
        <v xml:space="preserve"> </v>
      </c>
      <c r="T29" s="22"/>
      <c r="U29" s="23"/>
      <c r="V29" s="13" t="str">
        <f t="shared" si="3"/>
        <v xml:space="preserve"> </v>
      </c>
      <c r="W29" s="22"/>
      <c r="X29" s="23"/>
      <c r="Y29" s="13" t="str">
        <f t="shared" si="4"/>
        <v xml:space="preserve"> </v>
      </c>
      <c r="Z29" s="22"/>
      <c r="AA29" s="23"/>
      <c r="AB29" s="13" t="str">
        <f t="shared" si="5"/>
        <v xml:space="preserve"> </v>
      </c>
      <c r="AC29" s="22"/>
      <c r="AD29" s="23"/>
      <c r="AE29" s="13" t="str">
        <f t="shared" si="6"/>
        <v xml:space="preserve"> </v>
      </c>
      <c r="AF29" s="22"/>
      <c r="AG29" s="23"/>
      <c r="AH29" s="13" t="str">
        <f t="shared" si="7"/>
        <v xml:space="preserve"> </v>
      </c>
      <c r="AI29" s="22"/>
      <c r="AJ29" s="23"/>
      <c r="AK29" s="13" t="str">
        <f t="shared" si="8"/>
        <v xml:space="preserve"> </v>
      </c>
      <c r="AL29" s="22"/>
      <c r="AM29" s="23"/>
      <c r="AN29" s="13" t="str">
        <f t="shared" si="9"/>
        <v xml:space="preserve"> </v>
      </c>
      <c r="AO29" s="22"/>
      <c r="AP29" s="23"/>
      <c r="AQ29" s="13" t="str">
        <f t="shared" si="10"/>
        <v xml:space="preserve"> </v>
      </c>
      <c r="AR29" s="24">
        <f t="shared" si="11"/>
        <v>0</v>
      </c>
      <c r="AS29" s="25">
        <f t="shared" si="12"/>
        <v>0</v>
      </c>
      <c r="AT29" s="16" t="e">
        <f t="shared" si="13"/>
        <v>#DIV/0!</v>
      </c>
    </row>
    <row r="30" spans="1:46" s="4" customFormat="1" ht="20.100000000000001" customHeight="1" x14ac:dyDescent="0.2">
      <c r="A30" s="17"/>
      <c r="B30" s="18">
        <v>21</v>
      </c>
      <c r="C30" s="19"/>
      <c r="D30" s="20"/>
      <c r="E30" s="19"/>
      <c r="F30" s="19"/>
      <c r="G30" s="21"/>
      <c r="H30" s="22"/>
      <c r="I30" s="23"/>
      <c r="J30" s="13" t="str">
        <f t="shared" si="0"/>
        <v xml:space="preserve"> </v>
      </c>
      <c r="K30" s="22"/>
      <c r="L30" s="23"/>
      <c r="M30" s="13" t="str">
        <f t="shared" si="1"/>
        <v xml:space="preserve"> </v>
      </c>
      <c r="N30" s="22"/>
      <c r="O30" s="23"/>
      <c r="P30" s="13" t="str">
        <f t="shared" si="2"/>
        <v xml:space="preserve"> </v>
      </c>
      <c r="Q30" s="22"/>
      <c r="R30" s="23"/>
      <c r="S30" s="13" t="str">
        <f t="shared" si="14"/>
        <v xml:space="preserve"> </v>
      </c>
      <c r="T30" s="22"/>
      <c r="U30" s="23"/>
      <c r="V30" s="13" t="str">
        <f t="shared" si="3"/>
        <v xml:space="preserve"> </v>
      </c>
      <c r="W30" s="22"/>
      <c r="X30" s="23"/>
      <c r="Y30" s="13" t="str">
        <f t="shared" si="4"/>
        <v xml:space="preserve"> </v>
      </c>
      <c r="Z30" s="22"/>
      <c r="AA30" s="23"/>
      <c r="AB30" s="13" t="str">
        <f t="shared" si="5"/>
        <v xml:space="preserve"> </v>
      </c>
      <c r="AC30" s="22"/>
      <c r="AD30" s="23"/>
      <c r="AE30" s="13" t="str">
        <f t="shared" si="6"/>
        <v xml:space="preserve"> </v>
      </c>
      <c r="AF30" s="22"/>
      <c r="AG30" s="23"/>
      <c r="AH30" s="13" t="str">
        <f t="shared" si="7"/>
        <v xml:space="preserve"> </v>
      </c>
      <c r="AI30" s="22"/>
      <c r="AJ30" s="23"/>
      <c r="AK30" s="13" t="str">
        <f t="shared" si="8"/>
        <v xml:space="preserve"> </v>
      </c>
      <c r="AL30" s="22"/>
      <c r="AM30" s="23"/>
      <c r="AN30" s="13" t="str">
        <f t="shared" si="9"/>
        <v xml:space="preserve"> </v>
      </c>
      <c r="AO30" s="22"/>
      <c r="AP30" s="23"/>
      <c r="AQ30" s="13" t="str">
        <f t="shared" si="10"/>
        <v xml:space="preserve"> </v>
      </c>
      <c r="AR30" s="24">
        <f t="shared" si="11"/>
        <v>0</v>
      </c>
      <c r="AS30" s="25">
        <f t="shared" si="12"/>
        <v>0</v>
      </c>
      <c r="AT30" s="16" t="e">
        <f t="shared" si="13"/>
        <v>#DIV/0!</v>
      </c>
    </row>
    <row r="31" spans="1:46" s="4" customFormat="1" ht="20.100000000000001" customHeight="1" x14ac:dyDescent="0.2">
      <c r="A31" s="17"/>
      <c r="B31" s="18">
        <v>22</v>
      </c>
      <c r="C31" s="19"/>
      <c r="D31" s="20"/>
      <c r="E31" s="19"/>
      <c r="F31" s="19"/>
      <c r="G31" s="21"/>
      <c r="H31" s="22"/>
      <c r="I31" s="23"/>
      <c r="J31" s="13" t="str">
        <f t="shared" si="0"/>
        <v xml:space="preserve"> </v>
      </c>
      <c r="K31" s="22"/>
      <c r="L31" s="23"/>
      <c r="M31" s="13" t="str">
        <f t="shared" si="1"/>
        <v xml:space="preserve"> </v>
      </c>
      <c r="N31" s="22"/>
      <c r="O31" s="23"/>
      <c r="P31" s="13" t="str">
        <f t="shared" si="2"/>
        <v xml:space="preserve"> </v>
      </c>
      <c r="Q31" s="22"/>
      <c r="R31" s="23"/>
      <c r="S31" s="13" t="str">
        <f t="shared" si="14"/>
        <v xml:space="preserve"> </v>
      </c>
      <c r="T31" s="22"/>
      <c r="U31" s="23"/>
      <c r="V31" s="13" t="str">
        <f t="shared" si="3"/>
        <v xml:space="preserve"> </v>
      </c>
      <c r="W31" s="22"/>
      <c r="X31" s="23"/>
      <c r="Y31" s="13" t="str">
        <f t="shared" si="4"/>
        <v xml:space="preserve"> </v>
      </c>
      <c r="Z31" s="22"/>
      <c r="AA31" s="23"/>
      <c r="AB31" s="13" t="str">
        <f t="shared" si="5"/>
        <v xml:space="preserve"> </v>
      </c>
      <c r="AC31" s="22"/>
      <c r="AD31" s="23"/>
      <c r="AE31" s="13" t="str">
        <f t="shared" si="6"/>
        <v xml:space="preserve"> </v>
      </c>
      <c r="AF31" s="22"/>
      <c r="AG31" s="23"/>
      <c r="AH31" s="13" t="str">
        <f t="shared" si="7"/>
        <v xml:space="preserve"> </v>
      </c>
      <c r="AI31" s="22"/>
      <c r="AJ31" s="23"/>
      <c r="AK31" s="13" t="str">
        <f t="shared" si="8"/>
        <v xml:space="preserve"> </v>
      </c>
      <c r="AL31" s="22"/>
      <c r="AM31" s="23"/>
      <c r="AN31" s="13" t="str">
        <f t="shared" si="9"/>
        <v xml:space="preserve"> </v>
      </c>
      <c r="AO31" s="22"/>
      <c r="AP31" s="23"/>
      <c r="AQ31" s="13" t="str">
        <f t="shared" si="10"/>
        <v xml:space="preserve"> </v>
      </c>
      <c r="AR31" s="24">
        <f t="shared" si="11"/>
        <v>0</v>
      </c>
      <c r="AS31" s="25">
        <f t="shared" si="12"/>
        <v>0</v>
      </c>
      <c r="AT31" s="16" t="e">
        <f t="shared" si="13"/>
        <v>#DIV/0!</v>
      </c>
    </row>
    <row r="32" spans="1:46" s="4" customFormat="1" ht="20.100000000000001" customHeight="1" x14ac:dyDescent="0.2">
      <c r="A32" s="17"/>
      <c r="B32" s="18">
        <v>23</v>
      </c>
      <c r="C32" s="19"/>
      <c r="D32" s="20"/>
      <c r="E32" s="19"/>
      <c r="F32" s="19"/>
      <c r="G32" s="21"/>
      <c r="H32" s="22"/>
      <c r="I32" s="23"/>
      <c r="J32" s="13" t="str">
        <f t="shared" si="0"/>
        <v xml:space="preserve"> </v>
      </c>
      <c r="K32" s="22"/>
      <c r="L32" s="23"/>
      <c r="M32" s="13" t="str">
        <f t="shared" si="1"/>
        <v xml:space="preserve"> </v>
      </c>
      <c r="N32" s="22"/>
      <c r="O32" s="23"/>
      <c r="P32" s="13" t="str">
        <f t="shared" si="2"/>
        <v xml:space="preserve"> </v>
      </c>
      <c r="Q32" s="22"/>
      <c r="R32" s="23"/>
      <c r="S32" s="13" t="str">
        <f t="shared" si="14"/>
        <v xml:space="preserve"> </v>
      </c>
      <c r="T32" s="22"/>
      <c r="U32" s="23"/>
      <c r="V32" s="13" t="str">
        <f t="shared" si="3"/>
        <v xml:space="preserve"> </v>
      </c>
      <c r="W32" s="22"/>
      <c r="X32" s="23"/>
      <c r="Y32" s="13" t="str">
        <f t="shared" si="4"/>
        <v xml:space="preserve"> </v>
      </c>
      <c r="Z32" s="22"/>
      <c r="AA32" s="23"/>
      <c r="AB32" s="13" t="str">
        <f t="shared" si="5"/>
        <v xml:space="preserve"> </v>
      </c>
      <c r="AC32" s="22"/>
      <c r="AD32" s="23"/>
      <c r="AE32" s="13" t="str">
        <f t="shared" si="6"/>
        <v xml:space="preserve"> </v>
      </c>
      <c r="AF32" s="22"/>
      <c r="AG32" s="23"/>
      <c r="AH32" s="13" t="str">
        <f t="shared" si="7"/>
        <v xml:space="preserve"> </v>
      </c>
      <c r="AI32" s="22"/>
      <c r="AJ32" s="23"/>
      <c r="AK32" s="13" t="str">
        <f t="shared" si="8"/>
        <v xml:space="preserve"> </v>
      </c>
      <c r="AL32" s="22"/>
      <c r="AM32" s="23"/>
      <c r="AN32" s="13" t="str">
        <f t="shared" si="9"/>
        <v xml:space="preserve"> </v>
      </c>
      <c r="AO32" s="22"/>
      <c r="AP32" s="23"/>
      <c r="AQ32" s="13" t="str">
        <f t="shared" si="10"/>
        <v xml:space="preserve"> </v>
      </c>
      <c r="AR32" s="24">
        <f t="shared" si="11"/>
        <v>0</v>
      </c>
      <c r="AS32" s="25">
        <f t="shared" si="12"/>
        <v>0</v>
      </c>
      <c r="AT32" s="16" t="e">
        <f t="shared" si="13"/>
        <v>#DIV/0!</v>
      </c>
    </row>
    <row r="33" spans="1:46" s="4" customFormat="1" ht="20.100000000000001" customHeight="1" x14ac:dyDescent="0.2">
      <c r="A33" s="17"/>
      <c r="B33" s="18">
        <v>24</v>
      </c>
      <c r="C33" s="19"/>
      <c r="D33" s="20"/>
      <c r="E33" s="19"/>
      <c r="F33" s="19"/>
      <c r="G33" s="21"/>
      <c r="H33" s="22"/>
      <c r="I33" s="23"/>
      <c r="J33" s="13" t="str">
        <f t="shared" si="0"/>
        <v xml:space="preserve"> </v>
      </c>
      <c r="K33" s="22"/>
      <c r="L33" s="23"/>
      <c r="M33" s="13" t="str">
        <f t="shared" si="1"/>
        <v xml:space="preserve"> </v>
      </c>
      <c r="N33" s="22"/>
      <c r="O33" s="23"/>
      <c r="P33" s="13" t="str">
        <f t="shared" si="2"/>
        <v xml:space="preserve"> </v>
      </c>
      <c r="Q33" s="22"/>
      <c r="R33" s="23"/>
      <c r="S33" s="13" t="str">
        <f t="shared" si="14"/>
        <v xml:space="preserve"> </v>
      </c>
      <c r="T33" s="22"/>
      <c r="U33" s="23"/>
      <c r="V33" s="13" t="str">
        <f t="shared" si="3"/>
        <v xml:space="preserve"> </v>
      </c>
      <c r="W33" s="22"/>
      <c r="X33" s="23"/>
      <c r="Y33" s="13" t="str">
        <f t="shared" si="4"/>
        <v xml:space="preserve"> </v>
      </c>
      <c r="Z33" s="22"/>
      <c r="AA33" s="23"/>
      <c r="AB33" s="13" t="str">
        <f t="shared" si="5"/>
        <v xml:space="preserve"> </v>
      </c>
      <c r="AC33" s="22"/>
      <c r="AD33" s="23"/>
      <c r="AE33" s="13" t="str">
        <f t="shared" si="6"/>
        <v xml:space="preserve"> </v>
      </c>
      <c r="AF33" s="22"/>
      <c r="AG33" s="23"/>
      <c r="AH33" s="13" t="str">
        <f t="shared" si="7"/>
        <v xml:space="preserve"> </v>
      </c>
      <c r="AI33" s="22"/>
      <c r="AJ33" s="23"/>
      <c r="AK33" s="13" t="str">
        <f t="shared" si="8"/>
        <v xml:space="preserve"> </v>
      </c>
      <c r="AL33" s="22"/>
      <c r="AM33" s="23"/>
      <c r="AN33" s="13" t="str">
        <f t="shared" si="9"/>
        <v xml:space="preserve"> </v>
      </c>
      <c r="AO33" s="22"/>
      <c r="AP33" s="23"/>
      <c r="AQ33" s="13" t="str">
        <f t="shared" si="10"/>
        <v xml:space="preserve"> </v>
      </c>
      <c r="AR33" s="24">
        <f t="shared" si="11"/>
        <v>0</v>
      </c>
      <c r="AS33" s="25">
        <f t="shared" si="12"/>
        <v>0</v>
      </c>
      <c r="AT33" s="16" t="e">
        <f t="shared" si="13"/>
        <v>#DIV/0!</v>
      </c>
    </row>
    <row r="34" spans="1:46" s="4" customFormat="1" ht="20.100000000000001" customHeight="1" x14ac:dyDescent="0.2">
      <c r="A34" s="17"/>
      <c r="B34" s="18">
        <v>25</v>
      </c>
      <c r="C34" s="19"/>
      <c r="D34" s="20"/>
      <c r="E34" s="19"/>
      <c r="F34" s="19"/>
      <c r="G34" s="21"/>
      <c r="H34" s="22"/>
      <c r="I34" s="23"/>
      <c r="J34" s="13" t="str">
        <f t="shared" si="0"/>
        <v xml:space="preserve"> </v>
      </c>
      <c r="K34" s="22"/>
      <c r="L34" s="23"/>
      <c r="M34" s="13" t="str">
        <f t="shared" si="1"/>
        <v xml:space="preserve"> </v>
      </c>
      <c r="N34" s="22"/>
      <c r="O34" s="23"/>
      <c r="P34" s="13" t="str">
        <f t="shared" si="2"/>
        <v xml:space="preserve"> </v>
      </c>
      <c r="Q34" s="22"/>
      <c r="R34" s="23"/>
      <c r="S34" s="13" t="str">
        <f t="shared" si="14"/>
        <v xml:space="preserve"> </v>
      </c>
      <c r="T34" s="22"/>
      <c r="U34" s="23"/>
      <c r="V34" s="13" t="str">
        <f t="shared" si="3"/>
        <v xml:space="preserve"> </v>
      </c>
      <c r="W34" s="22"/>
      <c r="X34" s="23"/>
      <c r="Y34" s="13" t="str">
        <f t="shared" si="4"/>
        <v xml:space="preserve"> </v>
      </c>
      <c r="Z34" s="22"/>
      <c r="AA34" s="23"/>
      <c r="AB34" s="13" t="str">
        <f t="shared" si="5"/>
        <v xml:space="preserve"> </v>
      </c>
      <c r="AC34" s="22"/>
      <c r="AD34" s="23"/>
      <c r="AE34" s="13" t="str">
        <f t="shared" si="6"/>
        <v xml:space="preserve"> </v>
      </c>
      <c r="AF34" s="22"/>
      <c r="AG34" s="23"/>
      <c r="AH34" s="13" t="str">
        <f t="shared" si="7"/>
        <v xml:space="preserve"> </v>
      </c>
      <c r="AI34" s="22"/>
      <c r="AJ34" s="23"/>
      <c r="AK34" s="13" t="str">
        <f t="shared" si="8"/>
        <v xml:space="preserve"> </v>
      </c>
      <c r="AL34" s="22"/>
      <c r="AM34" s="23"/>
      <c r="AN34" s="13" t="str">
        <f t="shared" si="9"/>
        <v xml:space="preserve"> </v>
      </c>
      <c r="AO34" s="22"/>
      <c r="AP34" s="23"/>
      <c r="AQ34" s="13" t="str">
        <f t="shared" si="10"/>
        <v xml:space="preserve"> </v>
      </c>
      <c r="AR34" s="24">
        <f t="shared" si="11"/>
        <v>0</v>
      </c>
      <c r="AS34" s="25">
        <f t="shared" si="12"/>
        <v>0</v>
      </c>
      <c r="AT34" s="16" t="e">
        <f t="shared" si="13"/>
        <v>#DIV/0!</v>
      </c>
    </row>
    <row r="35" spans="1:46" s="4" customFormat="1" ht="20.100000000000001" customHeight="1" x14ac:dyDescent="0.2">
      <c r="A35" s="17"/>
      <c r="B35" s="18">
        <v>26</v>
      </c>
      <c r="C35" s="19"/>
      <c r="D35" s="20"/>
      <c r="E35" s="19"/>
      <c r="F35" s="19"/>
      <c r="G35" s="21"/>
      <c r="H35" s="22"/>
      <c r="I35" s="23"/>
      <c r="J35" s="13" t="str">
        <f t="shared" si="0"/>
        <v xml:space="preserve"> </v>
      </c>
      <c r="K35" s="22"/>
      <c r="L35" s="23"/>
      <c r="M35" s="13" t="str">
        <f t="shared" si="1"/>
        <v xml:space="preserve"> </v>
      </c>
      <c r="N35" s="22"/>
      <c r="O35" s="23"/>
      <c r="P35" s="13" t="str">
        <f t="shared" si="2"/>
        <v xml:space="preserve"> </v>
      </c>
      <c r="Q35" s="22"/>
      <c r="R35" s="23"/>
      <c r="S35" s="13" t="str">
        <f t="shared" si="14"/>
        <v xml:space="preserve"> </v>
      </c>
      <c r="T35" s="22"/>
      <c r="U35" s="23"/>
      <c r="V35" s="13" t="str">
        <f t="shared" si="3"/>
        <v xml:space="preserve"> </v>
      </c>
      <c r="W35" s="22"/>
      <c r="X35" s="23"/>
      <c r="Y35" s="13" t="str">
        <f t="shared" si="4"/>
        <v xml:space="preserve"> </v>
      </c>
      <c r="Z35" s="22"/>
      <c r="AA35" s="23"/>
      <c r="AB35" s="13" t="str">
        <f t="shared" si="5"/>
        <v xml:space="preserve"> </v>
      </c>
      <c r="AC35" s="22"/>
      <c r="AD35" s="23"/>
      <c r="AE35" s="13" t="str">
        <f t="shared" si="6"/>
        <v xml:space="preserve"> </v>
      </c>
      <c r="AF35" s="22"/>
      <c r="AG35" s="23"/>
      <c r="AH35" s="13" t="str">
        <f t="shared" si="7"/>
        <v xml:space="preserve"> </v>
      </c>
      <c r="AI35" s="22"/>
      <c r="AJ35" s="23"/>
      <c r="AK35" s="13" t="str">
        <f t="shared" si="8"/>
        <v xml:space="preserve"> </v>
      </c>
      <c r="AL35" s="22"/>
      <c r="AM35" s="23"/>
      <c r="AN35" s="13" t="str">
        <f t="shared" si="9"/>
        <v xml:space="preserve"> </v>
      </c>
      <c r="AO35" s="22"/>
      <c r="AP35" s="23"/>
      <c r="AQ35" s="13" t="str">
        <f t="shared" si="10"/>
        <v xml:space="preserve"> </v>
      </c>
      <c r="AR35" s="24">
        <f t="shared" si="11"/>
        <v>0</v>
      </c>
      <c r="AS35" s="25">
        <f t="shared" si="12"/>
        <v>0</v>
      </c>
      <c r="AT35" s="16" t="e">
        <f t="shared" si="13"/>
        <v>#DIV/0!</v>
      </c>
    </row>
    <row r="36" spans="1:46" s="4" customFormat="1" ht="20.100000000000001" customHeight="1" x14ac:dyDescent="0.2">
      <c r="A36" s="17"/>
      <c r="B36" s="18">
        <v>27</v>
      </c>
      <c r="C36" s="19"/>
      <c r="D36" s="20"/>
      <c r="E36" s="19"/>
      <c r="F36" s="19"/>
      <c r="G36" s="21"/>
      <c r="H36" s="22"/>
      <c r="I36" s="23"/>
      <c r="J36" s="13" t="str">
        <f t="shared" si="0"/>
        <v xml:space="preserve"> </v>
      </c>
      <c r="K36" s="22"/>
      <c r="L36" s="23"/>
      <c r="M36" s="13" t="str">
        <f t="shared" si="1"/>
        <v xml:space="preserve"> </v>
      </c>
      <c r="N36" s="22"/>
      <c r="O36" s="23"/>
      <c r="P36" s="13" t="str">
        <f t="shared" si="2"/>
        <v xml:space="preserve"> </v>
      </c>
      <c r="Q36" s="22"/>
      <c r="R36" s="23"/>
      <c r="S36" s="13" t="str">
        <f t="shared" si="14"/>
        <v xml:space="preserve"> </v>
      </c>
      <c r="T36" s="22"/>
      <c r="U36" s="23"/>
      <c r="V36" s="13" t="str">
        <f t="shared" si="3"/>
        <v xml:space="preserve"> </v>
      </c>
      <c r="W36" s="22"/>
      <c r="X36" s="23"/>
      <c r="Y36" s="13" t="str">
        <f t="shared" si="4"/>
        <v xml:space="preserve"> </v>
      </c>
      <c r="Z36" s="22"/>
      <c r="AA36" s="23"/>
      <c r="AB36" s="13" t="str">
        <f t="shared" si="5"/>
        <v xml:space="preserve"> </v>
      </c>
      <c r="AC36" s="22"/>
      <c r="AD36" s="23"/>
      <c r="AE36" s="13" t="str">
        <f t="shared" si="6"/>
        <v xml:space="preserve"> </v>
      </c>
      <c r="AF36" s="22"/>
      <c r="AG36" s="23"/>
      <c r="AH36" s="13" t="str">
        <f t="shared" si="7"/>
        <v xml:space="preserve"> </v>
      </c>
      <c r="AI36" s="22"/>
      <c r="AJ36" s="23"/>
      <c r="AK36" s="13" t="str">
        <f t="shared" si="8"/>
        <v xml:space="preserve"> </v>
      </c>
      <c r="AL36" s="22"/>
      <c r="AM36" s="23"/>
      <c r="AN36" s="13" t="str">
        <f t="shared" si="9"/>
        <v xml:space="preserve"> </v>
      </c>
      <c r="AO36" s="22"/>
      <c r="AP36" s="23"/>
      <c r="AQ36" s="13" t="str">
        <f t="shared" si="10"/>
        <v xml:space="preserve"> </v>
      </c>
      <c r="AR36" s="24">
        <f t="shared" si="11"/>
        <v>0</v>
      </c>
      <c r="AS36" s="25">
        <f t="shared" si="12"/>
        <v>0</v>
      </c>
      <c r="AT36" s="16" t="e">
        <f t="shared" si="13"/>
        <v>#DIV/0!</v>
      </c>
    </row>
    <row r="37" spans="1:46" s="4" customFormat="1" ht="20.100000000000001" customHeight="1" x14ac:dyDescent="0.2">
      <c r="A37" s="17"/>
      <c r="B37" s="18">
        <v>28</v>
      </c>
      <c r="C37" s="19"/>
      <c r="D37" s="20"/>
      <c r="E37" s="19"/>
      <c r="F37" s="19"/>
      <c r="G37" s="21"/>
      <c r="H37" s="22"/>
      <c r="I37" s="23"/>
      <c r="J37" s="13" t="str">
        <f t="shared" si="0"/>
        <v xml:space="preserve"> </v>
      </c>
      <c r="K37" s="22"/>
      <c r="L37" s="23"/>
      <c r="M37" s="13" t="str">
        <f t="shared" si="1"/>
        <v xml:space="preserve"> </v>
      </c>
      <c r="N37" s="22"/>
      <c r="O37" s="23"/>
      <c r="P37" s="13" t="str">
        <f t="shared" si="2"/>
        <v xml:space="preserve"> </v>
      </c>
      <c r="Q37" s="22"/>
      <c r="R37" s="23"/>
      <c r="S37" s="13" t="str">
        <f t="shared" si="14"/>
        <v xml:space="preserve"> </v>
      </c>
      <c r="T37" s="22"/>
      <c r="U37" s="23"/>
      <c r="V37" s="13" t="str">
        <f t="shared" si="3"/>
        <v xml:space="preserve"> </v>
      </c>
      <c r="W37" s="22"/>
      <c r="X37" s="23"/>
      <c r="Y37" s="13" t="str">
        <f t="shared" si="4"/>
        <v xml:space="preserve"> </v>
      </c>
      <c r="Z37" s="22"/>
      <c r="AA37" s="23"/>
      <c r="AB37" s="13" t="str">
        <f t="shared" si="5"/>
        <v xml:space="preserve"> </v>
      </c>
      <c r="AC37" s="22"/>
      <c r="AD37" s="23"/>
      <c r="AE37" s="13" t="str">
        <f t="shared" si="6"/>
        <v xml:space="preserve"> </v>
      </c>
      <c r="AF37" s="22"/>
      <c r="AG37" s="23"/>
      <c r="AH37" s="13" t="str">
        <f t="shared" si="7"/>
        <v xml:space="preserve"> </v>
      </c>
      <c r="AI37" s="22"/>
      <c r="AJ37" s="23"/>
      <c r="AK37" s="13" t="str">
        <f t="shared" si="8"/>
        <v xml:space="preserve"> </v>
      </c>
      <c r="AL37" s="22"/>
      <c r="AM37" s="23"/>
      <c r="AN37" s="13" t="str">
        <f t="shared" si="9"/>
        <v xml:space="preserve"> </v>
      </c>
      <c r="AO37" s="22"/>
      <c r="AP37" s="23"/>
      <c r="AQ37" s="13" t="str">
        <f t="shared" si="10"/>
        <v xml:space="preserve"> </v>
      </c>
      <c r="AR37" s="24">
        <f t="shared" si="11"/>
        <v>0</v>
      </c>
      <c r="AS37" s="25">
        <f t="shared" si="12"/>
        <v>0</v>
      </c>
      <c r="AT37" s="16" t="e">
        <f t="shared" si="13"/>
        <v>#DIV/0!</v>
      </c>
    </row>
    <row r="38" spans="1:46" s="4" customFormat="1" ht="20.100000000000001" customHeight="1" x14ac:dyDescent="0.2">
      <c r="A38" s="17"/>
      <c r="B38" s="18">
        <v>29</v>
      </c>
      <c r="C38" s="19"/>
      <c r="D38" s="20"/>
      <c r="E38" s="19"/>
      <c r="F38" s="19"/>
      <c r="G38" s="21"/>
      <c r="H38" s="22"/>
      <c r="I38" s="23"/>
      <c r="J38" s="13" t="str">
        <f t="shared" si="0"/>
        <v xml:space="preserve"> </v>
      </c>
      <c r="K38" s="22"/>
      <c r="L38" s="23"/>
      <c r="M38" s="13" t="str">
        <f t="shared" si="1"/>
        <v xml:space="preserve"> </v>
      </c>
      <c r="N38" s="22"/>
      <c r="O38" s="23"/>
      <c r="P38" s="13" t="str">
        <f t="shared" si="2"/>
        <v xml:space="preserve"> </v>
      </c>
      <c r="Q38" s="22"/>
      <c r="R38" s="23"/>
      <c r="S38" s="13" t="str">
        <f t="shared" si="14"/>
        <v xml:space="preserve"> </v>
      </c>
      <c r="T38" s="22"/>
      <c r="U38" s="23"/>
      <c r="V38" s="13" t="str">
        <f t="shared" si="3"/>
        <v xml:space="preserve"> </v>
      </c>
      <c r="W38" s="22"/>
      <c r="X38" s="23"/>
      <c r="Y38" s="13" t="str">
        <f t="shared" si="4"/>
        <v xml:space="preserve"> </v>
      </c>
      <c r="Z38" s="22"/>
      <c r="AA38" s="23"/>
      <c r="AB38" s="13" t="str">
        <f t="shared" si="5"/>
        <v xml:space="preserve"> </v>
      </c>
      <c r="AC38" s="22"/>
      <c r="AD38" s="23"/>
      <c r="AE38" s="13" t="str">
        <f t="shared" si="6"/>
        <v xml:space="preserve"> </v>
      </c>
      <c r="AF38" s="22"/>
      <c r="AG38" s="23"/>
      <c r="AH38" s="13" t="str">
        <f t="shared" si="7"/>
        <v xml:space="preserve"> </v>
      </c>
      <c r="AI38" s="22"/>
      <c r="AJ38" s="23"/>
      <c r="AK38" s="13" t="str">
        <f t="shared" si="8"/>
        <v xml:space="preserve"> </v>
      </c>
      <c r="AL38" s="22"/>
      <c r="AM38" s="23"/>
      <c r="AN38" s="13" t="str">
        <f t="shared" si="9"/>
        <v xml:space="preserve"> </v>
      </c>
      <c r="AO38" s="22"/>
      <c r="AP38" s="23"/>
      <c r="AQ38" s="13" t="str">
        <f t="shared" si="10"/>
        <v xml:space="preserve"> </v>
      </c>
      <c r="AR38" s="24">
        <f t="shared" si="11"/>
        <v>0</v>
      </c>
      <c r="AS38" s="25">
        <f t="shared" si="12"/>
        <v>0</v>
      </c>
      <c r="AT38" s="16" t="e">
        <f t="shared" si="13"/>
        <v>#DIV/0!</v>
      </c>
    </row>
    <row r="39" spans="1:46" s="4" customFormat="1" ht="20.100000000000001" customHeight="1" x14ac:dyDescent="0.2">
      <c r="A39" s="17"/>
      <c r="B39" s="18">
        <v>30</v>
      </c>
      <c r="C39" s="19"/>
      <c r="D39" s="20"/>
      <c r="E39" s="19"/>
      <c r="F39" s="19"/>
      <c r="G39" s="21"/>
      <c r="H39" s="22"/>
      <c r="I39" s="23"/>
      <c r="J39" s="13" t="str">
        <f t="shared" si="0"/>
        <v xml:space="preserve"> </v>
      </c>
      <c r="K39" s="22"/>
      <c r="L39" s="23"/>
      <c r="M39" s="13" t="str">
        <f t="shared" si="1"/>
        <v xml:space="preserve"> </v>
      </c>
      <c r="N39" s="22"/>
      <c r="O39" s="23"/>
      <c r="P39" s="13" t="str">
        <f t="shared" si="2"/>
        <v xml:space="preserve"> </v>
      </c>
      <c r="Q39" s="22"/>
      <c r="R39" s="23"/>
      <c r="S39" s="13" t="str">
        <f t="shared" si="14"/>
        <v xml:space="preserve"> </v>
      </c>
      <c r="T39" s="22"/>
      <c r="U39" s="23"/>
      <c r="V39" s="13" t="str">
        <f t="shared" si="3"/>
        <v xml:space="preserve"> </v>
      </c>
      <c r="W39" s="22"/>
      <c r="X39" s="23"/>
      <c r="Y39" s="13" t="str">
        <f t="shared" si="4"/>
        <v xml:space="preserve"> </v>
      </c>
      <c r="Z39" s="22"/>
      <c r="AA39" s="23"/>
      <c r="AB39" s="13" t="str">
        <f t="shared" si="5"/>
        <v xml:space="preserve"> </v>
      </c>
      <c r="AC39" s="22"/>
      <c r="AD39" s="23"/>
      <c r="AE39" s="13" t="str">
        <f t="shared" si="6"/>
        <v xml:space="preserve"> </v>
      </c>
      <c r="AF39" s="22"/>
      <c r="AG39" s="23"/>
      <c r="AH39" s="13" t="str">
        <f t="shared" si="7"/>
        <v xml:space="preserve"> </v>
      </c>
      <c r="AI39" s="22"/>
      <c r="AJ39" s="23"/>
      <c r="AK39" s="13" t="str">
        <f t="shared" si="8"/>
        <v xml:space="preserve"> </v>
      </c>
      <c r="AL39" s="22"/>
      <c r="AM39" s="23"/>
      <c r="AN39" s="13" t="str">
        <f t="shared" si="9"/>
        <v xml:space="preserve"> </v>
      </c>
      <c r="AO39" s="22"/>
      <c r="AP39" s="23"/>
      <c r="AQ39" s="13" t="str">
        <f t="shared" si="10"/>
        <v xml:space="preserve"> </v>
      </c>
      <c r="AR39" s="24">
        <f t="shared" si="11"/>
        <v>0</v>
      </c>
      <c r="AS39" s="25">
        <f t="shared" si="12"/>
        <v>0</v>
      </c>
      <c r="AT39" s="16" t="e">
        <f t="shared" si="13"/>
        <v>#DIV/0!</v>
      </c>
    </row>
    <row r="40" spans="1:46" s="4" customFormat="1" ht="20.100000000000001" customHeight="1" x14ac:dyDescent="0.2">
      <c r="A40" s="17"/>
      <c r="B40" s="18">
        <v>31</v>
      </c>
      <c r="C40" s="19"/>
      <c r="D40" s="20"/>
      <c r="E40" s="19"/>
      <c r="F40" s="19"/>
      <c r="G40" s="21"/>
      <c r="H40" s="22"/>
      <c r="I40" s="23"/>
      <c r="J40" s="13" t="str">
        <f t="shared" si="0"/>
        <v xml:space="preserve"> </v>
      </c>
      <c r="K40" s="22"/>
      <c r="L40" s="23"/>
      <c r="M40" s="13" t="str">
        <f t="shared" si="1"/>
        <v xml:space="preserve"> </v>
      </c>
      <c r="N40" s="22"/>
      <c r="O40" s="23"/>
      <c r="P40" s="13" t="str">
        <f t="shared" si="2"/>
        <v xml:space="preserve"> </v>
      </c>
      <c r="Q40" s="22"/>
      <c r="R40" s="23"/>
      <c r="S40" s="13" t="str">
        <f t="shared" si="14"/>
        <v xml:space="preserve"> </v>
      </c>
      <c r="T40" s="22"/>
      <c r="U40" s="23"/>
      <c r="V40" s="13" t="str">
        <f t="shared" si="3"/>
        <v xml:space="preserve"> </v>
      </c>
      <c r="W40" s="22"/>
      <c r="X40" s="23"/>
      <c r="Y40" s="13" t="str">
        <f t="shared" si="4"/>
        <v xml:space="preserve"> </v>
      </c>
      <c r="Z40" s="22"/>
      <c r="AA40" s="23"/>
      <c r="AB40" s="13" t="str">
        <f t="shared" si="5"/>
        <v xml:space="preserve"> </v>
      </c>
      <c r="AC40" s="22"/>
      <c r="AD40" s="23"/>
      <c r="AE40" s="13" t="str">
        <f t="shared" si="6"/>
        <v xml:space="preserve"> </v>
      </c>
      <c r="AF40" s="22"/>
      <c r="AG40" s="23"/>
      <c r="AH40" s="13" t="str">
        <f t="shared" si="7"/>
        <v xml:space="preserve"> </v>
      </c>
      <c r="AI40" s="22"/>
      <c r="AJ40" s="23"/>
      <c r="AK40" s="13" t="str">
        <f t="shared" si="8"/>
        <v xml:space="preserve"> </v>
      </c>
      <c r="AL40" s="22"/>
      <c r="AM40" s="23"/>
      <c r="AN40" s="13" t="str">
        <f t="shared" si="9"/>
        <v xml:space="preserve"> </v>
      </c>
      <c r="AO40" s="22"/>
      <c r="AP40" s="23"/>
      <c r="AQ40" s="13" t="str">
        <f t="shared" si="10"/>
        <v xml:space="preserve"> </v>
      </c>
      <c r="AR40" s="24">
        <f t="shared" si="11"/>
        <v>0</v>
      </c>
      <c r="AS40" s="25">
        <f t="shared" si="12"/>
        <v>0</v>
      </c>
      <c r="AT40" s="16" t="e">
        <f t="shared" si="13"/>
        <v>#DIV/0!</v>
      </c>
    </row>
    <row r="41" spans="1:46" s="4" customFormat="1" ht="20.100000000000001" customHeight="1" x14ac:dyDescent="0.2">
      <c r="A41" s="17"/>
      <c r="B41" s="18">
        <v>32</v>
      </c>
      <c r="C41" s="19"/>
      <c r="D41" s="20"/>
      <c r="E41" s="19"/>
      <c r="F41" s="19"/>
      <c r="G41" s="21"/>
      <c r="H41" s="22"/>
      <c r="I41" s="23"/>
      <c r="J41" s="13" t="str">
        <f t="shared" si="0"/>
        <v xml:space="preserve"> </v>
      </c>
      <c r="K41" s="22"/>
      <c r="L41" s="23"/>
      <c r="M41" s="13" t="str">
        <f t="shared" si="1"/>
        <v xml:space="preserve"> </v>
      </c>
      <c r="N41" s="22"/>
      <c r="O41" s="23"/>
      <c r="P41" s="13" t="str">
        <f t="shared" si="2"/>
        <v xml:space="preserve"> </v>
      </c>
      <c r="Q41" s="22"/>
      <c r="R41" s="23"/>
      <c r="S41" s="13" t="str">
        <f t="shared" si="14"/>
        <v xml:space="preserve"> </v>
      </c>
      <c r="T41" s="22"/>
      <c r="U41" s="23"/>
      <c r="V41" s="13" t="str">
        <f t="shared" si="3"/>
        <v xml:space="preserve"> </v>
      </c>
      <c r="W41" s="22"/>
      <c r="X41" s="23"/>
      <c r="Y41" s="13" t="str">
        <f t="shared" si="4"/>
        <v xml:space="preserve"> </v>
      </c>
      <c r="Z41" s="22"/>
      <c r="AA41" s="23"/>
      <c r="AB41" s="13" t="str">
        <f t="shared" si="5"/>
        <v xml:space="preserve"> </v>
      </c>
      <c r="AC41" s="22"/>
      <c r="AD41" s="23"/>
      <c r="AE41" s="13" t="str">
        <f t="shared" si="6"/>
        <v xml:space="preserve"> </v>
      </c>
      <c r="AF41" s="22"/>
      <c r="AG41" s="23"/>
      <c r="AH41" s="13" t="str">
        <f t="shared" si="7"/>
        <v xml:space="preserve"> </v>
      </c>
      <c r="AI41" s="22"/>
      <c r="AJ41" s="23"/>
      <c r="AK41" s="13" t="str">
        <f t="shared" si="8"/>
        <v xml:space="preserve"> </v>
      </c>
      <c r="AL41" s="22"/>
      <c r="AM41" s="23"/>
      <c r="AN41" s="13" t="str">
        <f t="shared" si="9"/>
        <v xml:space="preserve"> </v>
      </c>
      <c r="AO41" s="22"/>
      <c r="AP41" s="23"/>
      <c r="AQ41" s="13" t="str">
        <f t="shared" si="10"/>
        <v xml:space="preserve"> </v>
      </c>
      <c r="AR41" s="24">
        <f t="shared" si="11"/>
        <v>0</v>
      </c>
      <c r="AS41" s="25">
        <f t="shared" si="12"/>
        <v>0</v>
      </c>
      <c r="AT41" s="16" t="e">
        <f t="shared" si="13"/>
        <v>#DIV/0!</v>
      </c>
    </row>
    <row r="42" spans="1:46" s="4" customFormat="1" ht="20.100000000000001" customHeight="1" x14ac:dyDescent="0.2">
      <c r="A42" s="17"/>
      <c r="B42" s="18">
        <v>33</v>
      </c>
      <c r="C42" s="19"/>
      <c r="D42" s="20"/>
      <c r="E42" s="19"/>
      <c r="F42" s="19"/>
      <c r="G42" s="21"/>
      <c r="H42" s="22"/>
      <c r="I42" s="23"/>
      <c r="J42" s="13" t="str">
        <f t="shared" si="0"/>
        <v xml:space="preserve"> </v>
      </c>
      <c r="K42" s="22"/>
      <c r="L42" s="23"/>
      <c r="M42" s="13" t="str">
        <f t="shared" si="1"/>
        <v xml:space="preserve"> </v>
      </c>
      <c r="N42" s="22"/>
      <c r="O42" s="23"/>
      <c r="P42" s="13" t="str">
        <f t="shared" ref="P42:P73" si="15">IF(OR(N42="",O42="")," ",N42/O42)</f>
        <v xml:space="preserve"> </v>
      </c>
      <c r="Q42" s="22"/>
      <c r="R42" s="23"/>
      <c r="S42" s="13" t="str">
        <f t="shared" si="14"/>
        <v xml:space="preserve"> </v>
      </c>
      <c r="T42" s="22"/>
      <c r="U42" s="23"/>
      <c r="V42" s="13" t="str">
        <f t="shared" si="3"/>
        <v xml:space="preserve"> </v>
      </c>
      <c r="W42" s="22"/>
      <c r="X42" s="23"/>
      <c r="Y42" s="13" t="str">
        <f t="shared" si="4"/>
        <v xml:space="preserve"> </v>
      </c>
      <c r="Z42" s="22"/>
      <c r="AA42" s="23"/>
      <c r="AB42" s="13" t="str">
        <f t="shared" si="5"/>
        <v xml:space="preserve"> </v>
      </c>
      <c r="AC42" s="22"/>
      <c r="AD42" s="23"/>
      <c r="AE42" s="13" t="str">
        <f t="shared" si="6"/>
        <v xml:space="preserve"> </v>
      </c>
      <c r="AF42" s="22"/>
      <c r="AG42" s="23"/>
      <c r="AH42" s="13" t="str">
        <f t="shared" si="7"/>
        <v xml:space="preserve"> </v>
      </c>
      <c r="AI42" s="22"/>
      <c r="AJ42" s="23"/>
      <c r="AK42" s="13" t="str">
        <f t="shared" ref="AK42:AK73" si="16">IF(OR(AI42="",AJ42="")," ",AI42/AJ42)</f>
        <v xml:space="preserve"> </v>
      </c>
      <c r="AL42" s="22"/>
      <c r="AM42" s="23"/>
      <c r="AN42" s="13" t="str">
        <f t="shared" si="9"/>
        <v xml:space="preserve"> </v>
      </c>
      <c r="AO42" s="22"/>
      <c r="AP42" s="23"/>
      <c r="AQ42" s="13" t="str">
        <f t="shared" si="10"/>
        <v xml:space="preserve"> </v>
      </c>
      <c r="AR42" s="24">
        <f t="shared" ref="AR42:AR73" si="17">+H42+K42+N42+Q42+T42+W42+Z42+AC42+AF42+AI42+AL42+AO42</f>
        <v>0</v>
      </c>
      <c r="AS42" s="25">
        <f t="shared" ref="AS42:AS73" si="18">+I42+L42+O42+R42+U42+X42+AA42+AD42+AG42+AJ42+AM42+AP42</f>
        <v>0</v>
      </c>
      <c r="AT42" s="16" t="e">
        <f t="shared" si="13"/>
        <v>#DIV/0!</v>
      </c>
    </row>
    <row r="43" spans="1:46" s="4" customFormat="1" ht="20.100000000000001" customHeight="1" x14ac:dyDescent="0.2">
      <c r="A43" s="17"/>
      <c r="B43" s="18">
        <v>34</v>
      </c>
      <c r="C43" s="19"/>
      <c r="D43" s="20"/>
      <c r="E43" s="19"/>
      <c r="F43" s="19"/>
      <c r="G43" s="21"/>
      <c r="H43" s="22"/>
      <c r="I43" s="23"/>
      <c r="J43" s="13" t="str">
        <f t="shared" si="0"/>
        <v xml:space="preserve"> </v>
      </c>
      <c r="K43" s="22"/>
      <c r="L43" s="23"/>
      <c r="M43" s="13" t="str">
        <f t="shared" si="1"/>
        <v xml:space="preserve"> </v>
      </c>
      <c r="N43" s="22"/>
      <c r="O43" s="23"/>
      <c r="P43" s="13" t="str">
        <f t="shared" si="15"/>
        <v xml:space="preserve"> </v>
      </c>
      <c r="Q43" s="22"/>
      <c r="R43" s="23"/>
      <c r="S43" s="13" t="str">
        <f t="shared" si="14"/>
        <v xml:space="preserve"> </v>
      </c>
      <c r="T43" s="22"/>
      <c r="U43" s="23"/>
      <c r="V43" s="13" t="str">
        <f t="shared" si="3"/>
        <v xml:space="preserve"> </v>
      </c>
      <c r="W43" s="22"/>
      <c r="X43" s="23"/>
      <c r="Y43" s="13" t="str">
        <f t="shared" si="4"/>
        <v xml:space="preserve"> </v>
      </c>
      <c r="Z43" s="22"/>
      <c r="AA43" s="23"/>
      <c r="AB43" s="13" t="str">
        <f t="shared" si="5"/>
        <v xml:space="preserve"> </v>
      </c>
      <c r="AC43" s="22"/>
      <c r="AD43" s="23"/>
      <c r="AE43" s="13" t="str">
        <f t="shared" si="6"/>
        <v xml:space="preserve"> </v>
      </c>
      <c r="AF43" s="22"/>
      <c r="AG43" s="23"/>
      <c r="AH43" s="13" t="str">
        <f t="shared" si="7"/>
        <v xml:space="preserve"> </v>
      </c>
      <c r="AI43" s="22"/>
      <c r="AJ43" s="23"/>
      <c r="AK43" s="13" t="str">
        <f t="shared" si="16"/>
        <v xml:space="preserve"> </v>
      </c>
      <c r="AL43" s="22"/>
      <c r="AM43" s="23"/>
      <c r="AN43" s="13" t="str">
        <f t="shared" si="9"/>
        <v xml:space="preserve"> </v>
      </c>
      <c r="AO43" s="22"/>
      <c r="AP43" s="23"/>
      <c r="AQ43" s="13" t="str">
        <f t="shared" si="10"/>
        <v xml:space="preserve"> </v>
      </c>
      <c r="AR43" s="24">
        <f t="shared" si="17"/>
        <v>0</v>
      </c>
      <c r="AS43" s="25">
        <f t="shared" si="18"/>
        <v>0</v>
      </c>
      <c r="AT43" s="16" t="e">
        <f t="shared" si="13"/>
        <v>#DIV/0!</v>
      </c>
    </row>
    <row r="44" spans="1:46" s="4" customFormat="1" ht="20.100000000000001" customHeight="1" x14ac:dyDescent="0.2">
      <c r="A44" s="17"/>
      <c r="B44" s="18">
        <v>35</v>
      </c>
      <c r="C44" s="19"/>
      <c r="D44" s="20"/>
      <c r="E44" s="19"/>
      <c r="F44" s="19"/>
      <c r="G44" s="21"/>
      <c r="H44" s="22"/>
      <c r="I44" s="23"/>
      <c r="J44" s="13" t="str">
        <f t="shared" si="0"/>
        <v xml:space="preserve"> </v>
      </c>
      <c r="K44" s="22"/>
      <c r="L44" s="23"/>
      <c r="M44" s="13" t="str">
        <f t="shared" si="1"/>
        <v xml:space="preserve"> </v>
      </c>
      <c r="N44" s="22"/>
      <c r="O44" s="23"/>
      <c r="P44" s="13" t="str">
        <f t="shared" si="15"/>
        <v xml:space="preserve"> </v>
      </c>
      <c r="Q44" s="22"/>
      <c r="R44" s="23"/>
      <c r="S44" s="13" t="str">
        <f t="shared" si="14"/>
        <v xml:space="preserve"> </v>
      </c>
      <c r="T44" s="22"/>
      <c r="U44" s="23"/>
      <c r="V44" s="13" t="str">
        <f t="shared" si="3"/>
        <v xml:space="preserve"> </v>
      </c>
      <c r="W44" s="22"/>
      <c r="X44" s="23"/>
      <c r="Y44" s="13" t="str">
        <f t="shared" si="4"/>
        <v xml:space="preserve"> </v>
      </c>
      <c r="Z44" s="22"/>
      <c r="AA44" s="23"/>
      <c r="AB44" s="13" t="str">
        <f t="shared" si="5"/>
        <v xml:space="preserve"> </v>
      </c>
      <c r="AC44" s="22"/>
      <c r="AD44" s="23"/>
      <c r="AE44" s="13" t="str">
        <f t="shared" si="6"/>
        <v xml:space="preserve"> </v>
      </c>
      <c r="AF44" s="22"/>
      <c r="AG44" s="23"/>
      <c r="AH44" s="13" t="str">
        <f t="shared" si="7"/>
        <v xml:space="preserve"> </v>
      </c>
      <c r="AI44" s="22"/>
      <c r="AJ44" s="23"/>
      <c r="AK44" s="13" t="str">
        <f t="shared" si="16"/>
        <v xml:space="preserve"> </v>
      </c>
      <c r="AL44" s="22"/>
      <c r="AM44" s="23"/>
      <c r="AN44" s="13" t="str">
        <f t="shared" si="9"/>
        <v xml:space="preserve"> </v>
      </c>
      <c r="AO44" s="22"/>
      <c r="AP44" s="23"/>
      <c r="AQ44" s="13" t="str">
        <f t="shared" si="10"/>
        <v xml:space="preserve"> </v>
      </c>
      <c r="AR44" s="24">
        <f t="shared" si="17"/>
        <v>0</v>
      </c>
      <c r="AS44" s="25">
        <f t="shared" si="18"/>
        <v>0</v>
      </c>
      <c r="AT44" s="16" t="e">
        <f t="shared" si="13"/>
        <v>#DIV/0!</v>
      </c>
    </row>
    <row r="45" spans="1:46" s="4" customFormat="1" ht="20.100000000000001" customHeight="1" x14ac:dyDescent="0.2">
      <c r="A45" s="17"/>
      <c r="B45" s="18">
        <v>36</v>
      </c>
      <c r="C45" s="19"/>
      <c r="D45" s="20"/>
      <c r="E45" s="19"/>
      <c r="F45" s="19"/>
      <c r="G45" s="21"/>
      <c r="H45" s="22"/>
      <c r="I45" s="23"/>
      <c r="J45" s="13" t="str">
        <f t="shared" si="0"/>
        <v xml:space="preserve"> </v>
      </c>
      <c r="K45" s="22"/>
      <c r="L45" s="23"/>
      <c r="M45" s="13" t="str">
        <f t="shared" si="1"/>
        <v xml:space="preserve"> </v>
      </c>
      <c r="N45" s="22"/>
      <c r="O45" s="23"/>
      <c r="P45" s="13" t="str">
        <f t="shared" si="15"/>
        <v xml:space="preserve"> </v>
      </c>
      <c r="Q45" s="22"/>
      <c r="R45" s="23"/>
      <c r="S45" s="13" t="str">
        <f t="shared" si="14"/>
        <v xml:space="preserve"> </v>
      </c>
      <c r="T45" s="22"/>
      <c r="U45" s="23"/>
      <c r="V45" s="13" t="str">
        <f t="shared" si="3"/>
        <v xml:space="preserve"> </v>
      </c>
      <c r="W45" s="22"/>
      <c r="X45" s="23"/>
      <c r="Y45" s="13" t="str">
        <f t="shared" si="4"/>
        <v xml:space="preserve"> </v>
      </c>
      <c r="Z45" s="22"/>
      <c r="AA45" s="23"/>
      <c r="AB45" s="13" t="str">
        <f t="shared" si="5"/>
        <v xml:space="preserve"> </v>
      </c>
      <c r="AC45" s="22"/>
      <c r="AD45" s="23"/>
      <c r="AE45" s="13" t="str">
        <f t="shared" si="6"/>
        <v xml:space="preserve"> </v>
      </c>
      <c r="AF45" s="22"/>
      <c r="AG45" s="23"/>
      <c r="AH45" s="13" t="str">
        <f t="shared" si="7"/>
        <v xml:space="preserve"> </v>
      </c>
      <c r="AI45" s="22"/>
      <c r="AJ45" s="23"/>
      <c r="AK45" s="13" t="str">
        <f t="shared" si="16"/>
        <v xml:space="preserve"> </v>
      </c>
      <c r="AL45" s="22"/>
      <c r="AM45" s="23"/>
      <c r="AN45" s="13" t="str">
        <f t="shared" si="9"/>
        <v xml:space="preserve"> </v>
      </c>
      <c r="AO45" s="22"/>
      <c r="AP45" s="23"/>
      <c r="AQ45" s="13" t="str">
        <f t="shared" si="10"/>
        <v xml:space="preserve"> </v>
      </c>
      <c r="AR45" s="24">
        <f t="shared" si="17"/>
        <v>0</v>
      </c>
      <c r="AS45" s="25">
        <f t="shared" si="18"/>
        <v>0</v>
      </c>
      <c r="AT45" s="16" t="e">
        <f t="shared" si="13"/>
        <v>#DIV/0!</v>
      </c>
    </row>
    <row r="46" spans="1:46" s="4" customFormat="1" ht="20.100000000000001" customHeight="1" x14ac:dyDescent="0.2">
      <c r="A46" s="17"/>
      <c r="B46" s="18">
        <v>37</v>
      </c>
      <c r="C46" s="19"/>
      <c r="D46" s="20"/>
      <c r="E46" s="19"/>
      <c r="F46" s="19"/>
      <c r="G46" s="21"/>
      <c r="H46" s="22"/>
      <c r="I46" s="23"/>
      <c r="J46" s="13" t="str">
        <f t="shared" si="0"/>
        <v xml:space="preserve"> </v>
      </c>
      <c r="K46" s="22"/>
      <c r="L46" s="23"/>
      <c r="M46" s="13" t="str">
        <f t="shared" si="1"/>
        <v xml:space="preserve"> </v>
      </c>
      <c r="N46" s="22"/>
      <c r="O46" s="23"/>
      <c r="P46" s="13" t="str">
        <f t="shared" si="15"/>
        <v xml:space="preserve"> </v>
      </c>
      <c r="Q46" s="22"/>
      <c r="R46" s="23"/>
      <c r="S46" s="13" t="str">
        <f t="shared" si="14"/>
        <v xml:space="preserve"> </v>
      </c>
      <c r="T46" s="22"/>
      <c r="U46" s="23"/>
      <c r="V46" s="13" t="str">
        <f t="shared" si="3"/>
        <v xml:space="preserve"> </v>
      </c>
      <c r="W46" s="22"/>
      <c r="X46" s="23"/>
      <c r="Y46" s="13" t="str">
        <f t="shared" si="4"/>
        <v xml:space="preserve"> </v>
      </c>
      <c r="Z46" s="22"/>
      <c r="AA46" s="23"/>
      <c r="AB46" s="13" t="str">
        <f t="shared" si="5"/>
        <v xml:space="preserve"> </v>
      </c>
      <c r="AC46" s="22"/>
      <c r="AD46" s="23"/>
      <c r="AE46" s="13" t="str">
        <f t="shared" si="6"/>
        <v xml:space="preserve"> </v>
      </c>
      <c r="AF46" s="22"/>
      <c r="AG46" s="23"/>
      <c r="AH46" s="13" t="str">
        <f t="shared" si="7"/>
        <v xml:space="preserve"> </v>
      </c>
      <c r="AI46" s="22"/>
      <c r="AJ46" s="23"/>
      <c r="AK46" s="13" t="str">
        <f t="shared" si="16"/>
        <v xml:space="preserve"> </v>
      </c>
      <c r="AL46" s="22"/>
      <c r="AM46" s="23"/>
      <c r="AN46" s="13" t="str">
        <f t="shared" si="9"/>
        <v xml:space="preserve"> </v>
      </c>
      <c r="AO46" s="22"/>
      <c r="AP46" s="23"/>
      <c r="AQ46" s="13" t="str">
        <f t="shared" si="10"/>
        <v xml:space="preserve"> </v>
      </c>
      <c r="AR46" s="24">
        <f t="shared" si="17"/>
        <v>0</v>
      </c>
      <c r="AS46" s="25">
        <f t="shared" si="18"/>
        <v>0</v>
      </c>
      <c r="AT46" s="16" t="e">
        <f t="shared" si="13"/>
        <v>#DIV/0!</v>
      </c>
    </row>
    <row r="47" spans="1:46" s="4" customFormat="1" ht="20.100000000000001" customHeight="1" x14ac:dyDescent="0.2">
      <c r="A47" s="17"/>
      <c r="B47" s="18">
        <v>38</v>
      </c>
      <c r="C47" s="19"/>
      <c r="D47" s="20"/>
      <c r="E47" s="19"/>
      <c r="F47" s="19"/>
      <c r="G47" s="21"/>
      <c r="H47" s="22"/>
      <c r="I47" s="23"/>
      <c r="J47" s="13" t="str">
        <f t="shared" si="0"/>
        <v xml:space="preserve"> </v>
      </c>
      <c r="K47" s="22"/>
      <c r="L47" s="23"/>
      <c r="M47" s="13" t="str">
        <f t="shared" si="1"/>
        <v xml:space="preserve"> </v>
      </c>
      <c r="N47" s="22"/>
      <c r="O47" s="23"/>
      <c r="P47" s="13" t="str">
        <f t="shared" si="15"/>
        <v xml:space="preserve"> </v>
      </c>
      <c r="Q47" s="22"/>
      <c r="R47" s="23"/>
      <c r="S47" s="13" t="str">
        <f t="shared" si="14"/>
        <v xml:space="preserve"> </v>
      </c>
      <c r="T47" s="22"/>
      <c r="U47" s="23"/>
      <c r="V47" s="13" t="str">
        <f t="shared" si="3"/>
        <v xml:space="preserve"> </v>
      </c>
      <c r="W47" s="22"/>
      <c r="X47" s="23"/>
      <c r="Y47" s="13" t="str">
        <f t="shared" si="4"/>
        <v xml:space="preserve"> </v>
      </c>
      <c r="Z47" s="22"/>
      <c r="AA47" s="23"/>
      <c r="AB47" s="13" t="str">
        <f t="shared" si="5"/>
        <v xml:space="preserve"> </v>
      </c>
      <c r="AC47" s="22"/>
      <c r="AD47" s="23"/>
      <c r="AE47" s="13" t="str">
        <f t="shared" si="6"/>
        <v xml:space="preserve"> </v>
      </c>
      <c r="AF47" s="22"/>
      <c r="AG47" s="23"/>
      <c r="AH47" s="13" t="str">
        <f t="shared" si="7"/>
        <v xml:space="preserve"> </v>
      </c>
      <c r="AI47" s="22"/>
      <c r="AJ47" s="23"/>
      <c r="AK47" s="13" t="str">
        <f t="shared" si="16"/>
        <v xml:space="preserve"> </v>
      </c>
      <c r="AL47" s="22"/>
      <c r="AM47" s="23"/>
      <c r="AN47" s="13" t="str">
        <f t="shared" si="9"/>
        <v xml:space="preserve"> </v>
      </c>
      <c r="AO47" s="22"/>
      <c r="AP47" s="23"/>
      <c r="AQ47" s="13" t="str">
        <f t="shared" si="10"/>
        <v xml:space="preserve"> </v>
      </c>
      <c r="AR47" s="24">
        <f t="shared" si="17"/>
        <v>0</v>
      </c>
      <c r="AS47" s="25">
        <f t="shared" si="18"/>
        <v>0</v>
      </c>
      <c r="AT47" s="16" t="e">
        <f t="shared" si="13"/>
        <v>#DIV/0!</v>
      </c>
    </row>
    <row r="48" spans="1:46" s="4" customFormat="1" ht="20.100000000000001" customHeight="1" x14ac:dyDescent="0.2">
      <c r="A48" s="17"/>
      <c r="B48" s="18">
        <v>39</v>
      </c>
      <c r="C48" s="19"/>
      <c r="D48" s="20"/>
      <c r="E48" s="19"/>
      <c r="F48" s="19"/>
      <c r="G48" s="21"/>
      <c r="H48" s="22"/>
      <c r="I48" s="23"/>
      <c r="J48" s="13" t="str">
        <f t="shared" si="0"/>
        <v xml:space="preserve"> </v>
      </c>
      <c r="K48" s="22"/>
      <c r="L48" s="23"/>
      <c r="M48" s="13" t="str">
        <f t="shared" si="1"/>
        <v xml:space="preserve"> </v>
      </c>
      <c r="N48" s="22"/>
      <c r="O48" s="23"/>
      <c r="P48" s="13" t="str">
        <f t="shared" si="15"/>
        <v xml:space="preserve"> </v>
      </c>
      <c r="Q48" s="22"/>
      <c r="R48" s="23"/>
      <c r="S48" s="13" t="str">
        <f t="shared" si="14"/>
        <v xml:space="preserve"> </v>
      </c>
      <c r="T48" s="22"/>
      <c r="U48" s="23"/>
      <c r="V48" s="13" t="str">
        <f t="shared" si="3"/>
        <v xml:space="preserve"> </v>
      </c>
      <c r="W48" s="22"/>
      <c r="X48" s="23"/>
      <c r="Y48" s="13" t="str">
        <f t="shared" si="4"/>
        <v xml:space="preserve"> </v>
      </c>
      <c r="Z48" s="22"/>
      <c r="AA48" s="23"/>
      <c r="AB48" s="13" t="str">
        <f t="shared" si="5"/>
        <v xml:space="preserve"> </v>
      </c>
      <c r="AC48" s="22"/>
      <c r="AD48" s="23"/>
      <c r="AE48" s="13" t="str">
        <f t="shared" si="6"/>
        <v xml:space="preserve"> </v>
      </c>
      <c r="AF48" s="22"/>
      <c r="AG48" s="23"/>
      <c r="AH48" s="13" t="str">
        <f t="shared" si="7"/>
        <v xml:space="preserve"> </v>
      </c>
      <c r="AI48" s="22"/>
      <c r="AJ48" s="23"/>
      <c r="AK48" s="13" t="str">
        <f t="shared" si="16"/>
        <v xml:space="preserve"> </v>
      </c>
      <c r="AL48" s="22"/>
      <c r="AM48" s="23"/>
      <c r="AN48" s="13" t="str">
        <f t="shared" si="9"/>
        <v xml:space="preserve"> </v>
      </c>
      <c r="AO48" s="22"/>
      <c r="AP48" s="23"/>
      <c r="AQ48" s="13" t="str">
        <f t="shared" si="10"/>
        <v xml:space="preserve"> </v>
      </c>
      <c r="AR48" s="24">
        <f t="shared" si="17"/>
        <v>0</v>
      </c>
      <c r="AS48" s="25">
        <f t="shared" si="18"/>
        <v>0</v>
      </c>
      <c r="AT48" s="16" t="e">
        <f t="shared" si="13"/>
        <v>#DIV/0!</v>
      </c>
    </row>
    <row r="49" spans="1:46" s="4" customFormat="1" ht="20.100000000000001" customHeight="1" x14ac:dyDescent="0.2">
      <c r="A49" s="17"/>
      <c r="B49" s="18">
        <v>40</v>
      </c>
      <c r="C49" s="19"/>
      <c r="D49" s="20"/>
      <c r="E49" s="19"/>
      <c r="F49" s="19"/>
      <c r="G49" s="21"/>
      <c r="H49" s="22"/>
      <c r="I49" s="23"/>
      <c r="J49" s="13" t="str">
        <f t="shared" si="0"/>
        <v xml:space="preserve"> </v>
      </c>
      <c r="K49" s="22"/>
      <c r="L49" s="23"/>
      <c r="M49" s="13" t="str">
        <f t="shared" si="1"/>
        <v xml:space="preserve"> </v>
      </c>
      <c r="N49" s="22"/>
      <c r="O49" s="23"/>
      <c r="P49" s="13" t="str">
        <f t="shared" si="15"/>
        <v xml:space="preserve"> </v>
      </c>
      <c r="Q49" s="22"/>
      <c r="R49" s="23"/>
      <c r="S49" s="13" t="str">
        <f t="shared" si="14"/>
        <v xml:space="preserve"> </v>
      </c>
      <c r="T49" s="22"/>
      <c r="U49" s="23"/>
      <c r="V49" s="13" t="str">
        <f t="shared" si="3"/>
        <v xml:space="preserve"> </v>
      </c>
      <c r="W49" s="22"/>
      <c r="X49" s="23"/>
      <c r="Y49" s="13" t="str">
        <f t="shared" si="4"/>
        <v xml:space="preserve"> </v>
      </c>
      <c r="Z49" s="22"/>
      <c r="AA49" s="23"/>
      <c r="AB49" s="13" t="str">
        <f t="shared" si="5"/>
        <v xml:space="preserve"> </v>
      </c>
      <c r="AC49" s="22"/>
      <c r="AD49" s="23"/>
      <c r="AE49" s="13" t="str">
        <f t="shared" si="6"/>
        <v xml:space="preserve"> </v>
      </c>
      <c r="AF49" s="22"/>
      <c r="AG49" s="23"/>
      <c r="AH49" s="13" t="str">
        <f t="shared" si="7"/>
        <v xml:space="preserve"> </v>
      </c>
      <c r="AI49" s="22"/>
      <c r="AJ49" s="23"/>
      <c r="AK49" s="13" t="str">
        <f t="shared" si="16"/>
        <v xml:space="preserve"> </v>
      </c>
      <c r="AL49" s="22"/>
      <c r="AM49" s="23"/>
      <c r="AN49" s="13" t="str">
        <f t="shared" si="9"/>
        <v xml:space="preserve"> </v>
      </c>
      <c r="AO49" s="22"/>
      <c r="AP49" s="23"/>
      <c r="AQ49" s="13" t="str">
        <f t="shared" si="10"/>
        <v xml:space="preserve"> </v>
      </c>
      <c r="AR49" s="24">
        <f t="shared" si="17"/>
        <v>0</v>
      </c>
      <c r="AS49" s="25">
        <f t="shared" si="18"/>
        <v>0</v>
      </c>
      <c r="AT49" s="16" t="e">
        <f t="shared" si="13"/>
        <v>#DIV/0!</v>
      </c>
    </row>
    <row r="50" spans="1:46" s="4" customFormat="1" ht="20.100000000000001" customHeight="1" x14ac:dyDescent="0.2">
      <c r="A50" s="17"/>
      <c r="B50" s="18">
        <v>41</v>
      </c>
      <c r="C50" s="19"/>
      <c r="D50" s="20"/>
      <c r="E50" s="19"/>
      <c r="F50" s="19"/>
      <c r="G50" s="21"/>
      <c r="H50" s="22"/>
      <c r="I50" s="23"/>
      <c r="J50" s="13" t="str">
        <f t="shared" si="0"/>
        <v xml:space="preserve"> </v>
      </c>
      <c r="K50" s="22"/>
      <c r="L50" s="23"/>
      <c r="M50" s="13" t="str">
        <f t="shared" si="1"/>
        <v xml:space="preserve"> </v>
      </c>
      <c r="N50" s="22"/>
      <c r="O50" s="23"/>
      <c r="P50" s="13" t="str">
        <f t="shared" si="15"/>
        <v xml:space="preserve"> </v>
      </c>
      <c r="Q50" s="22"/>
      <c r="R50" s="23"/>
      <c r="S50" s="13" t="str">
        <f t="shared" si="14"/>
        <v xml:space="preserve"> </v>
      </c>
      <c r="T50" s="22"/>
      <c r="U50" s="23"/>
      <c r="V50" s="13" t="str">
        <f t="shared" si="3"/>
        <v xml:space="preserve"> </v>
      </c>
      <c r="W50" s="22"/>
      <c r="X50" s="23"/>
      <c r="Y50" s="13" t="str">
        <f t="shared" si="4"/>
        <v xml:space="preserve"> </v>
      </c>
      <c r="Z50" s="22"/>
      <c r="AA50" s="23"/>
      <c r="AB50" s="13" t="str">
        <f t="shared" si="5"/>
        <v xml:space="preserve"> </v>
      </c>
      <c r="AC50" s="22"/>
      <c r="AD50" s="23"/>
      <c r="AE50" s="13" t="str">
        <f t="shared" si="6"/>
        <v xml:space="preserve"> </v>
      </c>
      <c r="AF50" s="22"/>
      <c r="AG50" s="23"/>
      <c r="AH50" s="13" t="str">
        <f t="shared" si="7"/>
        <v xml:space="preserve"> </v>
      </c>
      <c r="AI50" s="22"/>
      <c r="AJ50" s="23"/>
      <c r="AK50" s="13" t="str">
        <f t="shared" si="16"/>
        <v xml:space="preserve"> </v>
      </c>
      <c r="AL50" s="22"/>
      <c r="AM50" s="23"/>
      <c r="AN50" s="13" t="str">
        <f t="shared" si="9"/>
        <v xml:space="preserve"> </v>
      </c>
      <c r="AO50" s="22"/>
      <c r="AP50" s="23"/>
      <c r="AQ50" s="13" t="str">
        <f t="shared" si="10"/>
        <v xml:space="preserve"> </v>
      </c>
      <c r="AR50" s="24">
        <f t="shared" si="17"/>
        <v>0</v>
      </c>
      <c r="AS50" s="25">
        <f t="shared" si="18"/>
        <v>0</v>
      </c>
      <c r="AT50" s="16" t="e">
        <f t="shared" si="13"/>
        <v>#DIV/0!</v>
      </c>
    </row>
    <row r="51" spans="1:46" s="4" customFormat="1" ht="20.100000000000001" customHeight="1" x14ac:dyDescent="0.2">
      <c r="A51" s="17"/>
      <c r="B51" s="18">
        <v>42</v>
      </c>
      <c r="C51" s="19"/>
      <c r="D51" s="20"/>
      <c r="E51" s="19"/>
      <c r="F51" s="19"/>
      <c r="G51" s="21"/>
      <c r="H51" s="22"/>
      <c r="I51" s="23"/>
      <c r="J51" s="13" t="str">
        <f t="shared" si="0"/>
        <v xml:space="preserve"> </v>
      </c>
      <c r="K51" s="22"/>
      <c r="L51" s="23"/>
      <c r="M51" s="13" t="str">
        <f t="shared" si="1"/>
        <v xml:space="preserve"> </v>
      </c>
      <c r="N51" s="22"/>
      <c r="O51" s="23"/>
      <c r="P51" s="13" t="str">
        <f t="shared" si="15"/>
        <v xml:space="preserve"> </v>
      </c>
      <c r="Q51" s="22"/>
      <c r="R51" s="23"/>
      <c r="S51" s="13" t="str">
        <f t="shared" si="14"/>
        <v xml:space="preserve"> </v>
      </c>
      <c r="T51" s="22"/>
      <c r="U51" s="23"/>
      <c r="V51" s="13" t="str">
        <f t="shared" si="3"/>
        <v xml:space="preserve"> </v>
      </c>
      <c r="W51" s="22"/>
      <c r="X51" s="23"/>
      <c r="Y51" s="13" t="str">
        <f t="shared" si="4"/>
        <v xml:space="preserve"> </v>
      </c>
      <c r="Z51" s="22"/>
      <c r="AA51" s="23"/>
      <c r="AB51" s="13" t="str">
        <f t="shared" si="5"/>
        <v xml:space="preserve"> </v>
      </c>
      <c r="AC51" s="22"/>
      <c r="AD51" s="23"/>
      <c r="AE51" s="13" t="str">
        <f t="shared" si="6"/>
        <v xml:space="preserve"> </v>
      </c>
      <c r="AF51" s="22"/>
      <c r="AG51" s="23"/>
      <c r="AH51" s="13" t="str">
        <f t="shared" si="7"/>
        <v xml:space="preserve"> </v>
      </c>
      <c r="AI51" s="22"/>
      <c r="AJ51" s="23"/>
      <c r="AK51" s="13" t="str">
        <f t="shared" si="16"/>
        <v xml:space="preserve"> </v>
      </c>
      <c r="AL51" s="22"/>
      <c r="AM51" s="23"/>
      <c r="AN51" s="13" t="str">
        <f t="shared" si="9"/>
        <v xml:space="preserve"> </v>
      </c>
      <c r="AO51" s="22"/>
      <c r="AP51" s="23"/>
      <c r="AQ51" s="13" t="str">
        <f t="shared" si="10"/>
        <v xml:space="preserve"> </v>
      </c>
      <c r="AR51" s="24">
        <f t="shared" si="17"/>
        <v>0</v>
      </c>
      <c r="AS51" s="25">
        <f t="shared" si="18"/>
        <v>0</v>
      </c>
      <c r="AT51" s="16" t="e">
        <f t="shared" si="13"/>
        <v>#DIV/0!</v>
      </c>
    </row>
    <row r="52" spans="1:46" s="4" customFormat="1" ht="20.100000000000001" customHeight="1" x14ac:dyDescent="0.2">
      <c r="A52" s="17"/>
      <c r="B52" s="18">
        <v>43</v>
      </c>
      <c r="C52" s="19"/>
      <c r="D52" s="20"/>
      <c r="E52" s="19"/>
      <c r="F52" s="19"/>
      <c r="G52" s="21"/>
      <c r="H52" s="22"/>
      <c r="I52" s="23"/>
      <c r="J52" s="13" t="str">
        <f t="shared" si="0"/>
        <v xml:space="preserve"> </v>
      </c>
      <c r="K52" s="22"/>
      <c r="L52" s="23"/>
      <c r="M52" s="13" t="str">
        <f t="shared" si="1"/>
        <v xml:space="preserve"> </v>
      </c>
      <c r="N52" s="22"/>
      <c r="O52" s="23"/>
      <c r="P52" s="13" t="str">
        <f t="shared" si="15"/>
        <v xml:space="preserve"> </v>
      </c>
      <c r="Q52" s="22"/>
      <c r="R52" s="23"/>
      <c r="S52" s="13" t="str">
        <f t="shared" si="14"/>
        <v xml:space="preserve"> </v>
      </c>
      <c r="T52" s="22"/>
      <c r="U52" s="23"/>
      <c r="V52" s="13" t="str">
        <f t="shared" si="3"/>
        <v xml:space="preserve"> </v>
      </c>
      <c r="W52" s="22"/>
      <c r="X52" s="23"/>
      <c r="Y52" s="13" t="str">
        <f t="shared" si="4"/>
        <v xml:space="preserve"> </v>
      </c>
      <c r="Z52" s="22"/>
      <c r="AA52" s="23"/>
      <c r="AB52" s="13" t="str">
        <f t="shared" si="5"/>
        <v xml:space="preserve"> </v>
      </c>
      <c r="AC52" s="22"/>
      <c r="AD52" s="23"/>
      <c r="AE52" s="13" t="str">
        <f t="shared" si="6"/>
        <v xml:space="preserve"> </v>
      </c>
      <c r="AF52" s="22"/>
      <c r="AG52" s="23"/>
      <c r="AH52" s="13" t="str">
        <f t="shared" si="7"/>
        <v xml:space="preserve"> </v>
      </c>
      <c r="AI52" s="22"/>
      <c r="AJ52" s="23"/>
      <c r="AK52" s="13" t="str">
        <f t="shared" si="16"/>
        <v xml:space="preserve"> </v>
      </c>
      <c r="AL52" s="22"/>
      <c r="AM52" s="23"/>
      <c r="AN52" s="13" t="str">
        <f t="shared" si="9"/>
        <v xml:space="preserve"> </v>
      </c>
      <c r="AO52" s="22"/>
      <c r="AP52" s="23"/>
      <c r="AQ52" s="13" t="str">
        <f t="shared" si="10"/>
        <v xml:space="preserve"> </v>
      </c>
      <c r="AR52" s="24">
        <f t="shared" si="17"/>
        <v>0</v>
      </c>
      <c r="AS52" s="25">
        <f t="shared" si="18"/>
        <v>0</v>
      </c>
      <c r="AT52" s="16" t="e">
        <f t="shared" si="13"/>
        <v>#DIV/0!</v>
      </c>
    </row>
    <row r="53" spans="1:46" s="4" customFormat="1" ht="20.100000000000001" customHeight="1" x14ac:dyDescent="0.2">
      <c r="A53" s="17"/>
      <c r="B53" s="18">
        <v>44</v>
      </c>
      <c r="C53" s="19"/>
      <c r="D53" s="20"/>
      <c r="E53" s="19"/>
      <c r="F53" s="19"/>
      <c r="G53" s="21"/>
      <c r="H53" s="22"/>
      <c r="I53" s="23"/>
      <c r="J53" s="13" t="str">
        <f t="shared" si="0"/>
        <v xml:space="preserve"> </v>
      </c>
      <c r="K53" s="22"/>
      <c r="L53" s="23"/>
      <c r="M53" s="13" t="str">
        <f t="shared" si="1"/>
        <v xml:space="preserve"> </v>
      </c>
      <c r="N53" s="22"/>
      <c r="O53" s="23"/>
      <c r="P53" s="13" t="str">
        <f t="shared" si="15"/>
        <v xml:space="preserve"> </v>
      </c>
      <c r="Q53" s="22"/>
      <c r="R53" s="23"/>
      <c r="S53" s="13" t="str">
        <f t="shared" si="14"/>
        <v xml:space="preserve"> </v>
      </c>
      <c r="T53" s="22"/>
      <c r="U53" s="23"/>
      <c r="V53" s="13" t="str">
        <f t="shared" si="3"/>
        <v xml:space="preserve"> </v>
      </c>
      <c r="W53" s="22"/>
      <c r="X53" s="23"/>
      <c r="Y53" s="13" t="str">
        <f t="shared" si="4"/>
        <v xml:space="preserve"> </v>
      </c>
      <c r="Z53" s="22"/>
      <c r="AA53" s="23"/>
      <c r="AB53" s="13" t="str">
        <f t="shared" si="5"/>
        <v xml:space="preserve"> </v>
      </c>
      <c r="AC53" s="22"/>
      <c r="AD53" s="23"/>
      <c r="AE53" s="13" t="str">
        <f t="shared" si="6"/>
        <v xml:space="preserve"> </v>
      </c>
      <c r="AF53" s="22"/>
      <c r="AG53" s="23"/>
      <c r="AH53" s="13" t="str">
        <f t="shared" si="7"/>
        <v xml:space="preserve"> </v>
      </c>
      <c r="AI53" s="22"/>
      <c r="AJ53" s="23"/>
      <c r="AK53" s="13" t="str">
        <f t="shared" si="16"/>
        <v xml:space="preserve"> </v>
      </c>
      <c r="AL53" s="22"/>
      <c r="AM53" s="23"/>
      <c r="AN53" s="13" t="str">
        <f t="shared" si="9"/>
        <v xml:space="preserve"> </v>
      </c>
      <c r="AO53" s="22"/>
      <c r="AP53" s="23"/>
      <c r="AQ53" s="13" t="str">
        <f t="shared" si="10"/>
        <v xml:space="preserve"> </v>
      </c>
      <c r="AR53" s="24">
        <f t="shared" si="17"/>
        <v>0</v>
      </c>
      <c r="AS53" s="25">
        <f t="shared" si="18"/>
        <v>0</v>
      </c>
      <c r="AT53" s="16" t="e">
        <f t="shared" si="13"/>
        <v>#DIV/0!</v>
      </c>
    </row>
    <row r="54" spans="1:46" s="4" customFormat="1" ht="20.100000000000001" customHeight="1" x14ac:dyDescent="0.2">
      <c r="A54" s="17"/>
      <c r="B54" s="18">
        <v>45</v>
      </c>
      <c r="C54" s="19"/>
      <c r="D54" s="20"/>
      <c r="E54" s="19"/>
      <c r="F54" s="19"/>
      <c r="G54" s="21"/>
      <c r="H54" s="22"/>
      <c r="I54" s="23"/>
      <c r="J54" s="13" t="str">
        <f t="shared" si="0"/>
        <v xml:space="preserve"> </v>
      </c>
      <c r="K54" s="22"/>
      <c r="L54" s="23"/>
      <c r="M54" s="13" t="str">
        <f t="shared" si="1"/>
        <v xml:space="preserve"> </v>
      </c>
      <c r="N54" s="22"/>
      <c r="O54" s="23"/>
      <c r="P54" s="13" t="str">
        <f t="shared" si="15"/>
        <v xml:space="preserve"> </v>
      </c>
      <c r="Q54" s="22"/>
      <c r="R54" s="23"/>
      <c r="S54" s="13" t="str">
        <f t="shared" si="14"/>
        <v xml:space="preserve"> </v>
      </c>
      <c r="T54" s="22"/>
      <c r="U54" s="23"/>
      <c r="V54" s="13" t="str">
        <f t="shared" si="3"/>
        <v xml:space="preserve"> </v>
      </c>
      <c r="W54" s="22"/>
      <c r="X54" s="23"/>
      <c r="Y54" s="13" t="str">
        <f t="shared" si="4"/>
        <v xml:space="preserve"> </v>
      </c>
      <c r="Z54" s="22"/>
      <c r="AA54" s="23"/>
      <c r="AB54" s="13" t="str">
        <f t="shared" si="5"/>
        <v xml:space="preserve"> </v>
      </c>
      <c r="AC54" s="22"/>
      <c r="AD54" s="23"/>
      <c r="AE54" s="13" t="str">
        <f t="shared" si="6"/>
        <v xml:space="preserve"> </v>
      </c>
      <c r="AF54" s="22"/>
      <c r="AG54" s="23"/>
      <c r="AH54" s="13" t="str">
        <f t="shared" si="7"/>
        <v xml:space="preserve"> </v>
      </c>
      <c r="AI54" s="22"/>
      <c r="AJ54" s="23"/>
      <c r="AK54" s="13" t="str">
        <f t="shared" si="16"/>
        <v xml:space="preserve"> </v>
      </c>
      <c r="AL54" s="22"/>
      <c r="AM54" s="23"/>
      <c r="AN54" s="13" t="str">
        <f t="shared" si="9"/>
        <v xml:space="preserve"> </v>
      </c>
      <c r="AO54" s="22"/>
      <c r="AP54" s="23"/>
      <c r="AQ54" s="13" t="str">
        <f t="shared" si="10"/>
        <v xml:space="preserve"> </v>
      </c>
      <c r="AR54" s="24">
        <f t="shared" si="17"/>
        <v>0</v>
      </c>
      <c r="AS54" s="25">
        <f t="shared" si="18"/>
        <v>0</v>
      </c>
      <c r="AT54" s="16" t="e">
        <f t="shared" si="13"/>
        <v>#DIV/0!</v>
      </c>
    </row>
    <row r="55" spans="1:46" s="4" customFormat="1" ht="20.100000000000001" customHeight="1" x14ac:dyDescent="0.2">
      <c r="A55" s="17"/>
      <c r="B55" s="18">
        <v>46</v>
      </c>
      <c r="C55" s="19"/>
      <c r="D55" s="20"/>
      <c r="E55" s="19"/>
      <c r="F55" s="19"/>
      <c r="G55" s="21"/>
      <c r="H55" s="22"/>
      <c r="I55" s="23"/>
      <c r="J55" s="13" t="str">
        <f t="shared" si="0"/>
        <v xml:space="preserve"> </v>
      </c>
      <c r="K55" s="22"/>
      <c r="L55" s="23"/>
      <c r="M55" s="13" t="str">
        <f t="shared" si="1"/>
        <v xml:space="preserve"> </v>
      </c>
      <c r="N55" s="22"/>
      <c r="O55" s="23"/>
      <c r="P55" s="13" t="str">
        <f t="shared" si="15"/>
        <v xml:space="preserve"> </v>
      </c>
      <c r="Q55" s="22"/>
      <c r="R55" s="23"/>
      <c r="S55" s="13" t="str">
        <f t="shared" si="14"/>
        <v xml:space="preserve"> </v>
      </c>
      <c r="T55" s="22"/>
      <c r="U55" s="23"/>
      <c r="V55" s="13" t="str">
        <f t="shared" si="3"/>
        <v xml:space="preserve"> </v>
      </c>
      <c r="W55" s="22"/>
      <c r="X55" s="23"/>
      <c r="Y55" s="13" t="str">
        <f t="shared" si="4"/>
        <v xml:space="preserve"> </v>
      </c>
      <c r="Z55" s="22"/>
      <c r="AA55" s="23"/>
      <c r="AB55" s="13" t="str">
        <f t="shared" si="5"/>
        <v xml:space="preserve"> </v>
      </c>
      <c r="AC55" s="22"/>
      <c r="AD55" s="23"/>
      <c r="AE55" s="13" t="str">
        <f t="shared" si="6"/>
        <v xml:space="preserve"> </v>
      </c>
      <c r="AF55" s="22"/>
      <c r="AG55" s="23"/>
      <c r="AH55" s="13" t="str">
        <f t="shared" si="7"/>
        <v xml:space="preserve"> </v>
      </c>
      <c r="AI55" s="22"/>
      <c r="AJ55" s="23"/>
      <c r="AK55" s="13" t="str">
        <f t="shared" si="16"/>
        <v xml:space="preserve"> </v>
      </c>
      <c r="AL55" s="22"/>
      <c r="AM55" s="23"/>
      <c r="AN55" s="13" t="str">
        <f t="shared" si="9"/>
        <v xml:space="preserve"> </v>
      </c>
      <c r="AO55" s="22"/>
      <c r="AP55" s="23"/>
      <c r="AQ55" s="13" t="str">
        <f t="shared" si="10"/>
        <v xml:space="preserve"> </v>
      </c>
      <c r="AR55" s="24">
        <f t="shared" si="17"/>
        <v>0</v>
      </c>
      <c r="AS55" s="25">
        <f t="shared" si="18"/>
        <v>0</v>
      </c>
      <c r="AT55" s="16" t="e">
        <f t="shared" si="13"/>
        <v>#DIV/0!</v>
      </c>
    </row>
    <row r="56" spans="1:46" s="4" customFormat="1" ht="20.100000000000001" customHeight="1" x14ac:dyDescent="0.2">
      <c r="A56" s="17"/>
      <c r="B56" s="18">
        <v>47</v>
      </c>
      <c r="C56" s="19"/>
      <c r="D56" s="20"/>
      <c r="E56" s="19"/>
      <c r="F56" s="19"/>
      <c r="G56" s="21"/>
      <c r="H56" s="22"/>
      <c r="I56" s="23"/>
      <c r="J56" s="13" t="str">
        <f t="shared" si="0"/>
        <v xml:space="preserve"> </v>
      </c>
      <c r="K56" s="22"/>
      <c r="L56" s="23"/>
      <c r="M56" s="13" t="str">
        <f t="shared" si="1"/>
        <v xml:space="preserve"> </v>
      </c>
      <c r="N56" s="22"/>
      <c r="O56" s="23"/>
      <c r="P56" s="13" t="str">
        <f t="shared" si="15"/>
        <v xml:space="preserve"> </v>
      </c>
      <c r="Q56" s="22"/>
      <c r="R56" s="23"/>
      <c r="S56" s="13" t="str">
        <f t="shared" si="14"/>
        <v xml:space="preserve"> </v>
      </c>
      <c r="T56" s="22"/>
      <c r="U56" s="23"/>
      <c r="V56" s="13" t="str">
        <f t="shared" si="3"/>
        <v xml:space="preserve"> </v>
      </c>
      <c r="W56" s="22"/>
      <c r="X56" s="23"/>
      <c r="Y56" s="13" t="str">
        <f t="shared" si="4"/>
        <v xml:space="preserve"> </v>
      </c>
      <c r="Z56" s="22"/>
      <c r="AA56" s="23"/>
      <c r="AB56" s="13" t="str">
        <f t="shared" si="5"/>
        <v xml:space="preserve"> </v>
      </c>
      <c r="AC56" s="22"/>
      <c r="AD56" s="23"/>
      <c r="AE56" s="13" t="str">
        <f t="shared" si="6"/>
        <v xml:space="preserve"> </v>
      </c>
      <c r="AF56" s="22"/>
      <c r="AG56" s="23"/>
      <c r="AH56" s="13" t="str">
        <f t="shared" si="7"/>
        <v xml:space="preserve"> </v>
      </c>
      <c r="AI56" s="22"/>
      <c r="AJ56" s="23"/>
      <c r="AK56" s="13" t="str">
        <f t="shared" si="16"/>
        <v xml:space="preserve"> </v>
      </c>
      <c r="AL56" s="22"/>
      <c r="AM56" s="23"/>
      <c r="AN56" s="13" t="str">
        <f t="shared" si="9"/>
        <v xml:space="preserve"> </v>
      </c>
      <c r="AO56" s="22"/>
      <c r="AP56" s="23"/>
      <c r="AQ56" s="13" t="str">
        <f t="shared" si="10"/>
        <v xml:space="preserve"> </v>
      </c>
      <c r="AR56" s="24">
        <f t="shared" si="17"/>
        <v>0</v>
      </c>
      <c r="AS56" s="25">
        <f t="shared" si="18"/>
        <v>0</v>
      </c>
      <c r="AT56" s="16" t="e">
        <f t="shared" si="13"/>
        <v>#DIV/0!</v>
      </c>
    </row>
    <row r="57" spans="1:46" s="4" customFormat="1" ht="20.100000000000001" customHeight="1" x14ac:dyDescent="0.2">
      <c r="A57" s="17"/>
      <c r="B57" s="18">
        <v>48</v>
      </c>
      <c r="C57" s="19"/>
      <c r="D57" s="20"/>
      <c r="E57" s="19"/>
      <c r="F57" s="19"/>
      <c r="G57" s="21"/>
      <c r="H57" s="22"/>
      <c r="I57" s="23"/>
      <c r="J57" s="13" t="str">
        <f t="shared" si="0"/>
        <v xml:space="preserve"> </v>
      </c>
      <c r="K57" s="22"/>
      <c r="L57" s="23"/>
      <c r="M57" s="13" t="str">
        <f t="shared" si="1"/>
        <v xml:space="preserve"> </v>
      </c>
      <c r="N57" s="22"/>
      <c r="O57" s="23"/>
      <c r="P57" s="13" t="str">
        <f t="shared" si="15"/>
        <v xml:space="preserve"> </v>
      </c>
      <c r="Q57" s="22"/>
      <c r="R57" s="23"/>
      <c r="S57" s="13" t="str">
        <f t="shared" si="14"/>
        <v xml:space="preserve"> </v>
      </c>
      <c r="T57" s="22"/>
      <c r="U57" s="23"/>
      <c r="V57" s="13" t="str">
        <f t="shared" si="3"/>
        <v xml:space="preserve"> </v>
      </c>
      <c r="W57" s="22"/>
      <c r="X57" s="23"/>
      <c r="Y57" s="13" t="str">
        <f t="shared" si="4"/>
        <v xml:space="preserve"> </v>
      </c>
      <c r="Z57" s="22"/>
      <c r="AA57" s="23"/>
      <c r="AB57" s="13" t="str">
        <f t="shared" si="5"/>
        <v xml:space="preserve"> </v>
      </c>
      <c r="AC57" s="22"/>
      <c r="AD57" s="23"/>
      <c r="AE57" s="13" t="str">
        <f t="shared" si="6"/>
        <v xml:space="preserve"> </v>
      </c>
      <c r="AF57" s="22"/>
      <c r="AG57" s="23"/>
      <c r="AH57" s="13" t="str">
        <f t="shared" si="7"/>
        <v xml:space="preserve"> </v>
      </c>
      <c r="AI57" s="22"/>
      <c r="AJ57" s="23"/>
      <c r="AK57" s="13" t="str">
        <f t="shared" si="16"/>
        <v xml:space="preserve"> </v>
      </c>
      <c r="AL57" s="22"/>
      <c r="AM57" s="23"/>
      <c r="AN57" s="13" t="str">
        <f t="shared" si="9"/>
        <v xml:space="preserve"> </v>
      </c>
      <c r="AO57" s="22"/>
      <c r="AP57" s="23"/>
      <c r="AQ57" s="13" t="str">
        <f t="shared" si="10"/>
        <v xml:space="preserve"> </v>
      </c>
      <c r="AR57" s="24">
        <f t="shared" si="17"/>
        <v>0</v>
      </c>
      <c r="AS57" s="25">
        <f t="shared" si="18"/>
        <v>0</v>
      </c>
      <c r="AT57" s="16" t="e">
        <f t="shared" si="13"/>
        <v>#DIV/0!</v>
      </c>
    </row>
    <row r="58" spans="1:46" s="4" customFormat="1" ht="20.100000000000001" customHeight="1" x14ac:dyDescent="0.2">
      <c r="A58" s="17"/>
      <c r="B58" s="18">
        <v>49</v>
      </c>
      <c r="C58" s="19"/>
      <c r="D58" s="20"/>
      <c r="E58" s="19"/>
      <c r="F58" s="19"/>
      <c r="G58" s="21"/>
      <c r="H58" s="22"/>
      <c r="I58" s="23"/>
      <c r="J58" s="13" t="str">
        <f t="shared" si="0"/>
        <v xml:space="preserve"> </v>
      </c>
      <c r="K58" s="22"/>
      <c r="L58" s="23"/>
      <c r="M58" s="13" t="str">
        <f t="shared" si="1"/>
        <v xml:space="preserve"> </v>
      </c>
      <c r="N58" s="22"/>
      <c r="O58" s="23"/>
      <c r="P58" s="13" t="str">
        <f t="shared" si="15"/>
        <v xml:space="preserve"> </v>
      </c>
      <c r="Q58" s="22"/>
      <c r="R58" s="23"/>
      <c r="S58" s="13" t="str">
        <f t="shared" si="14"/>
        <v xml:space="preserve"> </v>
      </c>
      <c r="T58" s="22"/>
      <c r="U58" s="23"/>
      <c r="V58" s="13" t="str">
        <f t="shared" si="3"/>
        <v xml:space="preserve"> </v>
      </c>
      <c r="W58" s="22"/>
      <c r="X58" s="23"/>
      <c r="Y58" s="13" t="str">
        <f t="shared" si="4"/>
        <v xml:space="preserve"> </v>
      </c>
      <c r="Z58" s="22"/>
      <c r="AA58" s="23"/>
      <c r="AB58" s="13" t="str">
        <f t="shared" si="5"/>
        <v xml:space="preserve"> </v>
      </c>
      <c r="AC58" s="22"/>
      <c r="AD58" s="23"/>
      <c r="AE58" s="13" t="str">
        <f t="shared" si="6"/>
        <v xml:space="preserve"> </v>
      </c>
      <c r="AF58" s="22"/>
      <c r="AG58" s="23"/>
      <c r="AH58" s="13" t="str">
        <f t="shared" si="7"/>
        <v xml:space="preserve"> </v>
      </c>
      <c r="AI58" s="22"/>
      <c r="AJ58" s="23"/>
      <c r="AK58" s="13" t="str">
        <f t="shared" si="16"/>
        <v xml:space="preserve"> </v>
      </c>
      <c r="AL58" s="22"/>
      <c r="AM58" s="23"/>
      <c r="AN58" s="13" t="str">
        <f t="shared" si="9"/>
        <v xml:space="preserve"> </v>
      </c>
      <c r="AO58" s="22"/>
      <c r="AP58" s="23"/>
      <c r="AQ58" s="13" t="str">
        <f t="shared" si="10"/>
        <v xml:space="preserve"> </v>
      </c>
      <c r="AR58" s="24">
        <f t="shared" si="17"/>
        <v>0</v>
      </c>
      <c r="AS58" s="25">
        <f t="shared" si="18"/>
        <v>0</v>
      </c>
      <c r="AT58" s="16" t="e">
        <f t="shared" si="13"/>
        <v>#DIV/0!</v>
      </c>
    </row>
    <row r="59" spans="1:46" s="4" customFormat="1" ht="20.100000000000001" customHeight="1" x14ac:dyDescent="0.2">
      <c r="A59" s="17"/>
      <c r="B59" s="18">
        <v>50</v>
      </c>
      <c r="C59" s="19"/>
      <c r="D59" s="20"/>
      <c r="E59" s="19"/>
      <c r="F59" s="19"/>
      <c r="G59" s="21"/>
      <c r="H59" s="22"/>
      <c r="I59" s="23"/>
      <c r="J59" s="13" t="str">
        <f t="shared" si="0"/>
        <v xml:space="preserve"> </v>
      </c>
      <c r="K59" s="22"/>
      <c r="L59" s="23"/>
      <c r="M59" s="13" t="str">
        <f t="shared" si="1"/>
        <v xml:space="preserve"> </v>
      </c>
      <c r="N59" s="22"/>
      <c r="O59" s="23"/>
      <c r="P59" s="13" t="str">
        <f t="shared" si="15"/>
        <v xml:space="preserve"> </v>
      </c>
      <c r="Q59" s="22"/>
      <c r="R59" s="23"/>
      <c r="S59" s="13" t="str">
        <f t="shared" si="14"/>
        <v xml:space="preserve"> </v>
      </c>
      <c r="T59" s="22"/>
      <c r="U59" s="23"/>
      <c r="V59" s="13" t="str">
        <f t="shared" si="3"/>
        <v xml:space="preserve"> </v>
      </c>
      <c r="W59" s="22"/>
      <c r="X59" s="23"/>
      <c r="Y59" s="13" t="str">
        <f t="shared" si="4"/>
        <v xml:space="preserve"> </v>
      </c>
      <c r="Z59" s="22"/>
      <c r="AA59" s="23"/>
      <c r="AB59" s="13" t="str">
        <f t="shared" si="5"/>
        <v xml:space="preserve"> </v>
      </c>
      <c r="AC59" s="22"/>
      <c r="AD59" s="23"/>
      <c r="AE59" s="13" t="str">
        <f t="shared" si="6"/>
        <v xml:space="preserve"> </v>
      </c>
      <c r="AF59" s="22"/>
      <c r="AG59" s="23"/>
      <c r="AH59" s="13" t="str">
        <f t="shared" si="7"/>
        <v xml:space="preserve"> </v>
      </c>
      <c r="AI59" s="22"/>
      <c r="AJ59" s="23"/>
      <c r="AK59" s="13" t="str">
        <f t="shared" si="16"/>
        <v xml:space="preserve"> </v>
      </c>
      <c r="AL59" s="22"/>
      <c r="AM59" s="23"/>
      <c r="AN59" s="13" t="str">
        <f t="shared" si="9"/>
        <v xml:space="preserve"> </v>
      </c>
      <c r="AO59" s="22"/>
      <c r="AP59" s="23"/>
      <c r="AQ59" s="13" t="str">
        <f t="shared" si="10"/>
        <v xml:space="preserve"> </v>
      </c>
      <c r="AR59" s="24">
        <f t="shared" si="17"/>
        <v>0</v>
      </c>
      <c r="AS59" s="25">
        <f t="shared" si="18"/>
        <v>0</v>
      </c>
      <c r="AT59" s="16" t="e">
        <f t="shared" si="13"/>
        <v>#DIV/0!</v>
      </c>
    </row>
    <row r="60" spans="1:46" s="4" customFormat="1" ht="20.100000000000001" customHeight="1" x14ac:dyDescent="0.2">
      <c r="A60" s="17"/>
      <c r="B60" s="18">
        <v>51</v>
      </c>
      <c r="C60" s="19"/>
      <c r="D60" s="20"/>
      <c r="E60" s="19"/>
      <c r="F60" s="19"/>
      <c r="G60" s="21"/>
      <c r="H60" s="22"/>
      <c r="I60" s="23"/>
      <c r="J60" s="13" t="str">
        <f t="shared" si="0"/>
        <v xml:space="preserve"> </v>
      </c>
      <c r="K60" s="22"/>
      <c r="L60" s="23"/>
      <c r="M60" s="13" t="str">
        <f t="shared" si="1"/>
        <v xml:space="preserve"> </v>
      </c>
      <c r="N60" s="22"/>
      <c r="O60" s="23"/>
      <c r="P60" s="13" t="str">
        <f t="shared" si="15"/>
        <v xml:space="preserve"> </v>
      </c>
      <c r="Q60" s="22"/>
      <c r="R60" s="23"/>
      <c r="S60" s="13" t="str">
        <f t="shared" si="14"/>
        <v xml:space="preserve"> </v>
      </c>
      <c r="T60" s="22"/>
      <c r="U60" s="23"/>
      <c r="V60" s="13" t="str">
        <f t="shared" si="3"/>
        <v xml:space="preserve"> </v>
      </c>
      <c r="W60" s="22"/>
      <c r="X60" s="23"/>
      <c r="Y60" s="13" t="str">
        <f t="shared" si="4"/>
        <v xml:space="preserve"> </v>
      </c>
      <c r="Z60" s="22"/>
      <c r="AA60" s="23"/>
      <c r="AB60" s="13" t="str">
        <f t="shared" si="5"/>
        <v xml:space="preserve"> </v>
      </c>
      <c r="AC60" s="22"/>
      <c r="AD60" s="23"/>
      <c r="AE60" s="13" t="str">
        <f t="shared" si="6"/>
        <v xml:space="preserve"> </v>
      </c>
      <c r="AF60" s="22"/>
      <c r="AG60" s="23"/>
      <c r="AH60" s="13" t="str">
        <f t="shared" si="7"/>
        <v xml:space="preserve"> </v>
      </c>
      <c r="AI60" s="22"/>
      <c r="AJ60" s="23"/>
      <c r="AK60" s="13" t="str">
        <f t="shared" si="16"/>
        <v xml:space="preserve"> </v>
      </c>
      <c r="AL60" s="22"/>
      <c r="AM60" s="23"/>
      <c r="AN60" s="13" t="str">
        <f t="shared" si="9"/>
        <v xml:space="preserve"> </v>
      </c>
      <c r="AO60" s="22"/>
      <c r="AP60" s="23"/>
      <c r="AQ60" s="13" t="str">
        <f t="shared" si="10"/>
        <v xml:space="preserve"> </v>
      </c>
      <c r="AR60" s="24">
        <f t="shared" si="17"/>
        <v>0</v>
      </c>
      <c r="AS60" s="25">
        <f t="shared" si="18"/>
        <v>0</v>
      </c>
      <c r="AT60" s="16" t="e">
        <f t="shared" si="13"/>
        <v>#DIV/0!</v>
      </c>
    </row>
    <row r="61" spans="1:46" s="4" customFormat="1" ht="20.100000000000001" customHeight="1" x14ac:dyDescent="0.2">
      <c r="A61" s="17"/>
      <c r="B61" s="18">
        <v>52</v>
      </c>
      <c r="C61" s="19"/>
      <c r="D61" s="20"/>
      <c r="E61" s="19"/>
      <c r="F61" s="19"/>
      <c r="G61" s="21"/>
      <c r="H61" s="22"/>
      <c r="I61" s="23"/>
      <c r="J61" s="13" t="str">
        <f t="shared" si="0"/>
        <v xml:space="preserve"> </v>
      </c>
      <c r="K61" s="22"/>
      <c r="L61" s="23"/>
      <c r="M61" s="13" t="str">
        <f t="shared" si="1"/>
        <v xml:space="preserve"> </v>
      </c>
      <c r="N61" s="22"/>
      <c r="O61" s="23"/>
      <c r="P61" s="13" t="str">
        <f t="shared" si="15"/>
        <v xml:space="preserve"> </v>
      </c>
      <c r="Q61" s="22"/>
      <c r="R61" s="23"/>
      <c r="S61" s="13" t="str">
        <f t="shared" si="14"/>
        <v xml:space="preserve"> </v>
      </c>
      <c r="T61" s="22"/>
      <c r="U61" s="23"/>
      <c r="V61" s="13" t="str">
        <f t="shared" si="3"/>
        <v xml:space="preserve"> </v>
      </c>
      <c r="W61" s="22"/>
      <c r="X61" s="23"/>
      <c r="Y61" s="13" t="str">
        <f t="shared" si="4"/>
        <v xml:space="preserve"> </v>
      </c>
      <c r="Z61" s="22"/>
      <c r="AA61" s="23"/>
      <c r="AB61" s="13" t="str">
        <f t="shared" si="5"/>
        <v xml:space="preserve"> </v>
      </c>
      <c r="AC61" s="22"/>
      <c r="AD61" s="23"/>
      <c r="AE61" s="13" t="str">
        <f t="shared" si="6"/>
        <v xml:space="preserve"> </v>
      </c>
      <c r="AF61" s="22"/>
      <c r="AG61" s="23"/>
      <c r="AH61" s="13" t="str">
        <f t="shared" si="7"/>
        <v xml:space="preserve"> </v>
      </c>
      <c r="AI61" s="22"/>
      <c r="AJ61" s="23"/>
      <c r="AK61" s="13" t="str">
        <f t="shared" si="16"/>
        <v xml:space="preserve"> </v>
      </c>
      <c r="AL61" s="22"/>
      <c r="AM61" s="23"/>
      <c r="AN61" s="13" t="str">
        <f t="shared" si="9"/>
        <v xml:space="preserve"> </v>
      </c>
      <c r="AO61" s="22"/>
      <c r="AP61" s="23"/>
      <c r="AQ61" s="13" t="str">
        <f t="shared" si="10"/>
        <v xml:space="preserve"> </v>
      </c>
      <c r="AR61" s="24">
        <f t="shared" si="17"/>
        <v>0</v>
      </c>
      <c r="AS61" s="25">
        <f t="shared" si="18"/>
        <v>0</v>
      </c>
      <c r="AT61" s="16" t="e">
        <f t="shared" si="13"/>
        <v>#DIV/0!</v>
      </c>
    </row>
    <row r="62" spans="1:46" s="4" customFormat="1" ht="20.100000000000001" customHeight="1" x14ac:dyDescent="0.2">
      <c r="A62" s="17"/>
      <c r="B62" s="18">
        <v>53</v>
      </c>
      <c r="C62" s="19"/>
      <c r="D62" s="20"/>
      <c r="E62" s="19"/>
      <c r="F62" s="19"/>
      <c r="G62" s="21"/>
      <c r="H62" s="22"/>
      <c r="I62" s="23"/>
      <c r="J62" s="13" t="str">
        <f t="shared" si="0"/>
        <v xml:space="preserve"> </v>
      </c>
      <c r="K62" s="22"/>
      <c r="L62" s="23"/>
      <c r="M62" s="13" t="str">
        <f t="shared" si="1"/>
        <v xml:space="preserve"> </v>
      </c>
      <c r="N62" s="22"/>
      <c r="O62" s="23"/>
      <c r="P62" s="13" t="str">
        <f t="shared" si="15"/>
        <v xml:space="preserve"> </v>
      </c>
      <c r="Q62" s="22"/>
      <c r="R62" s="23"/>
      <c r="S62" s="13" t="str">
        <f t="shared" si="14"/>
        <v xml:space="preserve"> </v>
      </c>
      <c r="T62" s="22"/>
      <c r="U62" s="23"/>
      <c r="V62" s="13" t="str">
        <f t="shared" si="3"/>
        <v xml:space="preserve"> </v>
      </c>
      <c r="W62" s="22"/>
      <c r="X62" s="23"/>
      <c r="Y62" s="13" t="str">
        <f t="shared" si="4"/>
        <v xml:space="preserve"> </v>
      </c>
      <c r="Z62" s="22"/>
      <c r="AA62" s="23"/>
      <c r="AB62" s="13" t="str">
        <f t="shared" si="5"/>
        <v xml:space="preserve"> </v>
      </c>
      <c r="AC62" s="22"/>
      <c r="AD62" s="23"/>
      <c r="AE62" s="13" t="str">
        <f t="shared" si="6"/>
        <v xml:space="preserve"> </v>
      </c>
      <c r="AF62" s="22"/>
      <c r="AG62" s="23"/>
      <c r="AH62" s="13" t="str">
        <f t="shared" si="7"/>
        <v xml:space="preserve"> </v>
      </c>
      <c r="AI62" s="22"/>
      <c r="AJ62" s="23"/>
      <c r="AK62" s="13" t="str">
        <f t="shared" si="16"/>
        <v xml:space="preserve"> </v>
      </c>
      <c r="AL62" s="22"/>
      <c r="AM62" s="23"/>
      <c r="AN62" s="13" t="str">
        <f t="shared" si="9"/>
        <v xml:space="preserve"> </v>
      </c>
      <c r="AO62" s="22"/>
      <c r="AP62" s="23"/>
      <c r="AQ62" s="13" t="str">
        <f t="shared" si="10"/>
        <v xml:space="preserve"> </v>
      </c>
      <c r="AR62" s="24">
        <f t="shared" si="17"/>
        <v>0</v>
      </c>
      <c r="AS62" s="25">
        <f t="shared" si="18"/>
        <v>0</v>
      </c>
      <c r="AT62" s="16" t="e">
        <f t="shared" si="13"/>
        <v>#DIV/0!</v>
      </c>
    </row>
    <row r="63" spans="1:46" s="4" customFormat="1" ht="20.100000000000001" customHeight="1" x14ac:dyDescent="0.2">
      <c r="A63" s="17"/>
      <c r="B63" s="18">
        <v>54</v>
      </c>
      <c r="C63" s="19"/>
      <c r="D63" s="20"/>
      <c r="E63" s="19"/>
      <c r="F63" s="19"/>
      <c r="G63" s="21"/>
      <c r="H63" s="22"/>
      <c r="I63" s="23"/>
      <c r="J63" s="13" t="str">
        <f t="shared" si="0"/>
        <v xml:space="preserve"> </v>
      </c>
      <c r="K63" s="22"/>
      <c r="L63" s="23"/>
      <c r="M63" s="13" t="str">
        <f t="shared" si="1"/>
        <v xml:space="preserve"> </v>
      </c>
      <c r="N63" s="22"/>
      <c r="O63" s="23"/>
      <c r="P63" s="13" t="str">
        <f t="shared" si="15"/>
        <v xml:space="preserve"> </v>
      </c>
      <c r="Q63" s="22"/>
      <c r="R63" s="23"/>
      <c r="S63" s="13" t="str">
        <f t="shared" si="14"/>
        <v xml:space="preserve"> </v>
      </c>
      <c r="T63" s="22"/>
      <c r="U63" s="23"/>
      <c r="V63" s="13" t="str">
        <f t="shared" si="3"/>
        <v xml:space="preserve"> </v>
      </c>
      <c r="W63" s="22"/>
      <c r="X63" s="23"/>
      <c r="Y63" s="13" t="str">
        <f t="shared" si="4"/>
        <v xml:space="preserve"> </v>
      </c>
      <c r="Z63" s="22"/>
      <c r="AA63" s="23"/>
      <c r="AB63" s="13" t="str">
        <f t="shared" si="5"/>
        <v xml:space="preserve"> </v>
      </c>
      <c r="AC63" s="22"/>
      <c r="AD63" s="23"/>
      <c r="AE63" s="13" t="str">
        <f t="shared" si="6"/>
        <v xml:space="preserve"> </v>
      </c>
      <c r="AF63" s="22"/>
      <c r="AG63" s="23"/>
      <c r="AH63" s="13" t="str">
        <f t="shared" si="7"/>
        <v xml:space="preserve"> </v>
      </c>
      <c r="AI63" s="22"/>
      <c r="AJ63" s="23"/>
      <c r="AK63" s="13" t="str">
        <f t="shared" si="16"/>
        <v xml:space="preserve"> </v>
      </c>
      <c r="AL63" s="22"/>
      <c r="AM63" s="23"/>
      <c r="AN63" s="13" t="str">
        <f t="shared" si="9"/>
        <v xml:space="preserve"> </v>
      </c>
      <c r="AO63" s="22"/>
      <c r="AP63" s="23"/>
      <c r="AQ63" s="13" t="str">
        <f t="shared" si="10"/>
        <v xml:space="preserve"> </v>
      </c>
      <c r="AR63" s="24">
        <f t="shared" si="17"/>
        <v>0</v>
      </c>
      <c r="AS63" s="25">
        <f t="shared" si="18"/>
        <v>0</v>
      </c>
      <c r="AT63" s="16" t="e">
        <f t="shared" si="13"/>
        <v>#DIV/0!</v>
      </c>
    </row>
    <row r="64" spans="1:46" s="4" customFormat="1" ht="20.100000000000001" customHeight="1" x14ac:dyDescent="0.2">
      <c r="A64" s="17"/>
      <c r="B64" s="18">
        <v>55</v>
      </c>
      <c r="C64" s="19"/>
      <c r="D64" s="20"/>
      <c r="E64" s="19"/>
      <c r="F64" s="19"/>
      <c r="G64" s="21"/>
      <c r="H64" s="22"/>
      <c r="I64" s="23"/>
      <c r="J64" s="13" t="str">
        <f t="shared" si="0"/>
        <v xml:space="preserve"> </v>
      </c>
      <c r="K64" s="22"/>
      <c r="L64" s="23"/>
      <c r="M64" s="13" t="str">
        <f t="shared" si="1"/>
        <v xml:space="preserve"> </v>
      </c>
      <c r="N64" s="22"/>
      <c r="O64" s="23"/>
      <c r="P64" s="13" t="str">
        <f t="shared" si="15"/>
        <v xml:space="preserve"> </v>
      </c>
      <c r="Q64" s="22"/>
      <c r="R64" s="23"/>
      <c r="S64" s="13" t="str">
        <f t="shared" si="14"/>
        <v xml:space="preserve"> </v>
      </c>
      <c r="T64" s="22"/>
      <c r="U64" s="23"/>
      <c r="V64" s="13" t="str">
        <f t="shared" si="3"/>
        <v xml:space="preserve"> </v>
      </c>
      <c r="W64" s="22"/>
      <c r="X64" s="23"/>
      <c r="Y64" s="13" t="str">
        <f t="shared" si="4"/>
        <v xml:space="preserve"> </v>
      </c>
      <c r="Z64" s="22"/>
      <c r="AA64" s="23"/>
      <c r="AB64" s="13" t="str">
        <f t="shared" si="5"/>
        <v xml:space="preserve"> </v>
      </c>
      <c r="AC64" s="22"/>
      <c r="AD64" s="23"/>
      <c r="AE64" s="13" t="str">
        <f t="shared" si="6"/>
        <v xml:space="preserve"> </v>
      </c>
      <c r="AF64" s="22"/>
      <c r="AG64" s="23"/>
      <c r="AH64" s="13" t="str">
        <f t="shared" si="7"/>
        <v xml:space="preserve"> </v>
      </c>
      <c r="AI64" s="22"/>
      <c r="AJ64" s="23"/>
      <c r="AK64" s="13" t="str">
        <f t="shared" si="16"/>
        <v xml:space="preserve"> </v>
      </c>
      <c r="AL64" s="22"/>
      <c r="AM64" s="23"/>
      <c r="AN64" s="13" t="str">
        <f t="shared" si="9"/>
        <v xml:space="preserve"> </v>
      </c>
      <c r="AO64" s="22"/>
      <c r="AP64" s="23"/>
      <c r="AQ64" s="13" t="str">
        <f t="shared" si="10"/>
        <v xml:space="preserve"> </v>
      </c>
      <c r="AR64" s="24">
        <f t="shared" si="17"/>
        <v>0</v>
      </c>
      <c r="AS64" s="25">
        <f t="shared" si="18"/>
        <v>0</v>
      </c>
      <c r="AT64" s="16" t="e">
        <f t="shared" si="13"/>
        <v>#DIV/0!</v>
      </c>
    </row>
    <row r="65" spans="1:46" s="4" customFormat="1" ht="20.100000000000001" customHeight="1" x14ac:dyDescent="0.2">
      <c r="A65" s="17"/>
      <c r="B65" s="18">
        <v>56</v>
      </c>
      <c r="C65" s="19"/>
      <c r="D65" s="20"/>
      <c r="E65" s="19"/>
      <c r="F65" s="19"/>
      <c r="G65" s="21"/>
      <c r="H65" s="22"/>
      <c r="I65" s="23"/>
      <c r="J65" s="13" t="str">
        <f t="shared" si="0"/>
        <v xml:space="preserve"> </v>
      </c>
      <c r="K65" s="22"/>
      <c r="L65" s="23"/>
      <c r="M65" s="13" t="str">
        <f t="shared" si="1"/>
        <v xml:space="preserve"> </v>
      </c>
      <c r="N65" s="22"/>
      <c r="O65" s="23"/>
      <c r="P65" s="13" t="str">
        <f t="shared" si="15"/>
        <v xml:space="preserve"> </v>
      </c>
      <c r="Q65" s="22"/>
      <c r="R65" s="23"/>
      <c r="S65" s="13" t="str">
        <f t="shared" si="14"/>
        <v xml:space="preserve"> </v>
      </c>
      <c r="T65" s="22"/>
      <c r="U65" s="23"/>
      <c r="V65" s="13" t="str">
        <f t="shared" si="3"/>
        <v xml:space="preserve"> </v>
      </c>
      <c r="W65" s="22"/>
      <c r="X65" s="23"/>
      <c r="Y65" s="13" t="str">
        <f t="shared" si="4"/>
        <v xml:space="preserve"> </v>
      </c>
      <c r="Z65" s="22"/>
      <c r="AA65" s="23"/>
      <c r="AB65" s="13" t="str">
        <f t="shared" si="5"/>
        <v xml:space="preserve"> </v>
      </c>
      <c r="AC65" s="22"/>
      <c r="AD65" s="23"/>
      <c r="AE65" s="13" t="str">
        <f t="shared" si="6"/>
        <v xml:space="preserve"> </v>
      </c>
      <c r="AF65" s="22"/>
      <c r="AG65" s="23"/>
      <c r="AH65" s="13" t="str">
        <f t="shared" si="7"/>
        <v xml:space="preserve"> </v>
      </c>
      <c r="AI65" s="22"/>
      <c r="AJ65" s="23"/>
      <c r="AK65" s="13" t="str">
        <f t="shared" si="16"/>
        <v xml:space="preserve"> </v>
      </c>
      <c r="AL65" s="22"/>
      <c r="AM65" s="23"/>
      <c r="AN65" s="13" t="str">
        <f t="shared" si="9"/>
        <v xml:space="preserve"> </v>
      </c>
      <c r="AO65" s="22"/>
      <c r="AP65" s="23"/>
      <c r="AQ65" s="13" t="str">
        <f t="shared" si="10"/>
        <v xml:space="preserve"> </v>
      </c>
      <c r="AR65" s="24">
        <f t="shared" si="17"/>
        <v>0</v>
      </c>
      <c r="AS65" s="25">
        <f t="shared" si="18"/>
        <v>0</v>
      </c>
      <c r="AT65" s="16" t="e">
        <f t="shared" si="13"/>
        <v>#DIV/0!</v>
      </c>
    </row>
    <row r="66" spans="1:46" s="4" customFormat="1" ht="20.100000000000001" customHeight="1" x14ac:dyDescent="0.2">
      <c r="A66" s="17"/>
      <c r="B66" s="18">
        <v>57</v>
      </c>
      <c r="C66" s="19"/>
      <c r="D66" s="20"/>
      <c r="E66" s="19"/>
      <c r="F66" s="19"/>
      <c r="G66" s="21"/>
      <c r="H66" s="22"/>
      <c r="I66" s="23"/>
      <c r="J66" s="13" t="str">
        <f t="shared" si="0"/>
        <v xml:space="preserve"> </v>
      </c>
      <c r="K66" s="22"/>
      <c r="L66" s="23"/>
      <c r="M66" s="13" t="str">
        <f t="shared" si="1"/>
        <v xml:space="preserve"> </v>
      </c>
      <c r="N66" s="22"/>
      <c r="O66" s="23"/>
      <c r="P66" s="13" t="str">
        <f t="shared" si="15"/>
        <v xml:space="preserve"> </v>
      </c>
      <c r="Q66" s="22"/>
      <c r="R66" s="23"/>
      <c r="S66" s="13" t="str">
        <f t="shared" si="14"/>
        <v xml:space="preserve"> </v>
      </c>
      <c r="T66" s="22"/>
      <c r="U66" s="23"/>
      <c r="V66" s="13" t="str">
        <f t="shared" si="3"/>
        <v xml:space="preserve"> </v>
      </c>
      <c r="W66" s="22"/>
      <c r="X66" s="23"/>
      <c r="Y66" s="13" t="str">
        <f t="shared" si="4"/>
        <v xml:space="preserve"> </v>
      </c>
      <c r="Z66" s="22"/>
      <c r="AA66" s="23"/>
      <c r="AB66" s="13" t="str">
        <f t="shared" si="5"/>
        <v xml:space="preserve"> </v>
      </c>
      <c r="AC66" s="22"/>
      <c r="AD66" s="23"/>
      <c r="AE66" s="13" t="str">
        <f t="shared" si="6"/>
        <v xml:space="preserve"> </v>
      </c>
      <c r="AF66" s="22"/>
      <c r="AG66" s="23"/>
      <c r="AH66" s="13" t="str">
        <f t="shared" si="7"/>
        <v xml:space="preserve"> </v>
      </c>
      <c r="AI66" s="22"/>
      <c r="AJ66" s="23"/>
      <c r="AK66" s="13" t="str">
        <f t="shared" si="16"/>
        <v xml:space="preserve"> </v>
      </c>
      <c r="AL66" s="22"/>
      <c r="AM66" s="23"/>
      <c r="AN66" s="13" t="str">
        <f t="shared" si="9"/>
        <v xml:space="preserve"> </v>
      </c>
      <c r="AO66" s="22"/>
      <c r="AP66" s="23"/>
      <c r="AQ66" s="13" t="str">
        <f t="shared" si="10"/>
        <v xml:space="preserve"> </v>
      </c>
      <c r="AR66" s="24">
        <f t="shared" si="17"/>
        <v>0</v>
      </c>
      <c r="AS66" s="25">
        <f t="shared" si="18"/>
        <v>0</v>
      </c>
      <c r="AT66" s="16" t="e">
        <f t="shared" si="13"/>
        <v>#DIV/0!</v>
      </c>
    </row>
    <row r="67" spans="1:46" s="4" customFormat="1" ht="20.100000000000001" customHeight="1" x14ac:dyDescent="0.2">
      <c r="A67" s="17"/>
      <c r="B67" s="18">
        <v>58</v>
      </c>
      <c r="C67" s="19"/>
      <c r="D67" s="20"/>
      <c r="E67" s="19"/>
      <c r="F67" s="19"/>
      <c r="G67" s="21"/>
      <c r="H67" s="22"/>
      <c r="I67" s="23"/>
      <c r="J67" s="13" t="str">
        <f t="shared" si="0"/>
        <v xml:space="preserve"> </v>
      </c>
      <c r="K67" s="22"/>
      <c r="L67" s="23"/>
      <c r="M67" s="13" t="str">
        <f t="shared" si="1"/>
        <v xml:space="preserve"> </v>
      </c>
      <c r="N67" s="22"/>
      <c r="O67" s="23"/>
      <c r="P67" s="13" t="str">
        <f t="shared" si="15"/>
        <v xml:space="preserve"> </v>
      </c>
      <c r="Q67" s="22"/>
      <c r="R67" s="23"/>
      <c r="S67" s="13" t="str">
        <f t="shared" si="14"/>
        <v xml:space="preserve"> </v>
      </c>
      <c r="T67" s="22"/>
      <c r="U67" s="23"/>
      <c r="V67" s="13" t="str">
        <f t="shared" si="3"/>
        <v xml:space="preserve"> </v>
      </c>
      <c r="W67" s="22"/>
      <c r="X67" s="23"/>
      <c r="Y67" s="13" t="str">
        <f t="shared" si="4"/>
        <v xml:space="preserve"> </v>
      </c>
      <c r="Z67" s="22"/>
      <c r="AA67" s="23"/>
      <c r="AB67" s="13" t="str">
        <f t="shared" si="5"/>
        <v xml:space="preserve"> </v>
      </c>
      <c r="AC67" s="22"/>
      <c r="AD67" s="23"/>
      <c r="AE67" s="13" t="str">
        <f t="shared" si="6"/>
        <v xml:space="preserve"> </v>
      </c>
      <c r="AF67" s="22"/>
      <c r="AG67" s="23"/>
      <c r="AH67" s="13" t="str">
        <f t="shared" si="7"/>
        <v xml:space="preserve"> </v>
      </c>
      <c r="AI67" s="22"/>
      <c r="AJ67" s="23"/>
      <c r="AK67" s="13" t="str">
        <f t="shared" si="16"/>
        <v xml:space="preserve"> </v>
      </c>
      <c r="AL67" s="22"/>
      <c r="AM67" s="23"/>
      <c r="AN67" s="13" t="str">
        <f t="shared" si="9"/>
        <v xml:space="preserve"> </v>
      </c>
      <c r="AO67" s="22"/>
      <c r="AP67" s="23"/>
      <c r="AQ67" s="13" t="str">
        <f t="shared" si="10"/>
        <v xml:space="preserve"> </v>
      </c>
      <c r="AR67" s="24">
        <f t="shared" si="17"/>
        <v>0</v>
      </c>
      <c r="AS67" s="25">
        <f t="shared" si="18"/>
        <v>0</v>
      </c>
      <c r="AT67" s="16" t="e">
        <f t="shared" si="13"/>
        <v>#DIV/0!</v>
      </c>
    </row>
    <row r="68" spans="1:46" s="4" customFormat="1" ht="20.100000000000001" customHeight="1" x14ac:dyDescent="0.2">
      <c r="A68" s="17"/>
      <c r="B68" s="18">
        <v>59</v>
      </c>
      <c r="C68" s="19"/>
      <c r="D68" s="20"/>
      <c r="E68" s="19"/>
      <c r="F68" s="19"/>
      <c r="G68" s="21"/>
      <c r="H68" s="22"/>
      <c r="I68" s="23"/>
      <c r="J68" s="13" t="str">
        <f t="shared" si="0"/>
        <v xml:space="preserve"> </v>
      </c>
      <c r="K68" s="22"/>
      <c r="L68" s="23"/>
      <c r="M68" s="13" t="str">
        <f t="shared" si="1"/>
        <v xml:space="preserve"> </v>
      </c>
      <c r="N68" s="22"/>
      <c r="O68" s="23"/>
      <c r="P68" s="13" t="str">
        <f t="shared" si="15"/>
        <v xml:space="preserve"> </v>
      </c>
      <c r="Q68" s="22"/>
      <c r="R68" s="23"/>
      <c r="S68" s="13" t="str">
        <f t="shared" si="14"/>
        <v xml:space="preserve"> </v>
      </c>
      <c r="T68" s="22"/>
      <c r="U68" s="23"/>
      <c r="V68" s="13" t="str">
        <f t="shared" si="3"/>
        <v xml:space="preserve"> </v>
      </c>
      <c r="W68" s="22"/>
      <c r="X68" s="23"/>
      <c r="Y68" s="13" t="str">
        <f t="shared" si="4"/>
        <v xml:space="preserve"> </v>
      </c>
      <c r="Z68" s="22"/>
      <c r="AA68" s="23"/>
      <c r="AB68" s="13" t="str">
        <f t="shared" si="5"/>
        <v xml:space="preserve"> </v>
      </c>
      <c r="AC68" s="22"/>
      <c r="AD68" s="23"/>
      <c r="AE68" s="13" t="str">
        <f t="shared" si="6"/>
        <v xml:space="preserve"> </v>
      </c>
      <c r="AF68" s="22"/>
      <c r="AG68" s="23"/>
      <c r="AH68" s="13" t="str">
        <f t="shared" si="7"/>
        <v xml:space="preserve"> </v>
      </c>
      <c r="AI68" s="22"/>
      <c r="AJ68" s="23"/>
      <c r="AK68" s="13" t="str">
        <f t="shared" si="16"/>
        <v xml:space="preserve"> </v>
      </c>
      <c r="AL68" s="22"/>
      <c r="AM68" s="23"/>
      <c r="AN68" s="13" t="str">
        <f t="shared" si="9"/>
        <v xml:space="preserve"> </v>
      </c>
      <c r="AO68" s="22"/>
      <c r="AP68" s="23"/>
      <c r="AQ68" s="13" t="str">
        <f t="shared" si="10"/>
        <v xml:space="preserve"> </v>
      </c>
      <c r="AR68" s="24">
        <f t="shared" si="17"/>
        <v>0</v>
      </c>
      <c r="AS68" s="25">
        <f t="shared" si="18"/>
        <v>0</v>
      </c>
      <c r="AT68" s="16" t="e">
        <f t="shared" si="13"/>
        <v>#DIV/0!</v>
      </c>
    </row>
    <row r="69" spans="1:46" s="4" customFormat="1" ht="20.100000000000001" customHeight="1" x14ac:dyDescent="0.2">
      <c r="A69" s="17"/>
      <c r="B69" s="18">
        <v>60</v>
      </c>
      <c r="C69" s="19"/>
      <c r="D69" s="20"/>
      <c r="E69" s="19"/>
      <c r="F69" s="19"/>
      <c r="G69" s="21"/>
      <c r="H69" s="22"/>
      <c r="I69" s="23"/>
      <c r="J69" s="13" t="str">
        <f t="shared" si="0"/>
        <v xml:space="preserve"> </v>
      </c>
      <c r="K69" s="22"/>
      <c r="L69" s="23"/>
      <c r="M69" s="13" t="str">
        <f t="shared" si="1"/>
        <v xml:space="preserve"> </v>
      </c>
      <c r="N69" s="22"/>
      <c r="O69" s="23"/>
      <c r="P69" s="13" t="str">
        <f t="shared" si="15"/>
        <v xml:space="preserve"> </v>
      </c>
      <c r="Q69" s="22"/>
      <c r="R69" s="23"/>
      <c r="S69" s="13" t="str">
        <f t="shared" si="14"/>
        <v xml:space="preserve"> </v>
      </c>
      <c r="T69" s="22"/>
      <c r="U69" s="23"/>
      <c r="V69" s="13" t="str">
        <f t="shared" si="3"/>
        <v xml:space="preserve"> </v>
      </c>
      <c r="W69" s="22"/>
      <c r="X69" s="23"/>
      <c r="Y69" s="13" t="str">
        <f t="shared" si="4"/>
        <v xml:space="preserve"> </v>
      </c>
      <c r="Z69" s="22"/>
      <c r="AA69" s="23"/>
      <c r="AB69" s="13" t="str">
        <f t="shared" si="5"/>
        <v xml:space="preserve"> </v>
      </c>
      <c r="AC69" s="22"/>
      <c r="AD69" s="23"/>
      <c r="AE69" s="13" t="str">
        <f t="shared" si="6"/>
        <v xml:space="preserve"> </v>
      </c>
      <c r="AF69" s="22"/>
      <c r="AG69" s="23"/>
      <c r="AH69" s="13" t="str">
        <f t="shared" si="7"/>
        <v xml:space="preserve"> </v>
      </c>
      <c r="AI69" s="22"/>
      <c r="AJ69" s="23"/>
      <c r="AK69" s="13" t="str">
        <f t="shared" si="16"/>
        <v xml:space="preserve"> </v>
      </c>
      <c r="AL69" s="22"/>
      <c r="AM69" s="23"/>
      <c r="AN69" s="13" t="str">
        <f t="shared" si="9"/>
        <v xml:space="preserve"> </v>
      </c>
      <c r="AO69" s="22"/>
      <c r="AP69" s="23"/>
      <c r="AQ69" s="13" t="str">
        <f t="shared" si="10"/>
        <v xml:space="preserve"> </v>
      </c>
      <c r="AR69" s="24">
        <f t="shared" si="17"/>
        <v>0</v>
      </c>
      <c r="AS69" s="25">
        <f t="shared" si="18"/>
        <v>0</v>
      </c>
      <c r="AT69" s="16" t="e">
        <f t="shared" si="13"/>
        <v>#DIV/0!</v>
      </c>
    </row>
    <row r="70" spans="1:46" s="4" customFormat="1" ht="20.100000000000001" customHeight="1" x14ac:dyDescent="0.2">
      <c r="A70" s="17"/>
      <c r="B70" s="18">
        <v>61</v>
      </c>
      <c r="C70" s="19"/>
      <c r="D70" s="20"/>
      <c r="E70" s="19"/>
      <c r="F70" s="19"/>
      <c r="G70" s="21"/>
      <c r="H70" s="22"/>
      <c r="I70" s="23"/>
      <c r="J70" s="13" t="str">
        <f t="shared" si="0"/>
        <v xml:space="preserve"> </v>
      </c>
      <c r="K70" s="22"/>
      <c r="L70" s="23"/>
      <c r="M70" s="13" t="str">
        <f t="shared" si="1"/>
        <v xml:space="preserve"> </v>
      </c>
      <c r="N70" s="22"/>
      <c r="O70" s="23"/>
      <c r="P70" s="13" t="str">
        <f t="shared" si="15"/>
        <v xml:space="preserve"> </v>
      </c>
      <c r="Q70" s="22"/>
      <c r="R70" s="23"/>
      <c r="S70" s="13" t="str">
        <f t="shared" si="14"/>
        <v xml:space="preserve"> </v>
      </c>
      <c r="T70" s="22"/>
      <c r="U70" s="23"/>
      <c r="V70" s="13" t="str">
        <f t="shared" si="3"/>
        <v xml:space="preserve"> </v>
      </c>
      <c r="W70" s="22"/>
      <c r="X70" s="23"/>
      <c r="Y70" s="13" t="str">
        <f t="shared" si="4"/>
        <v xml:space="preserve"> </v>
      </c>
      <c r="Z70" s="22"/>
      <c r="AA70" s="23"/>
      <c r="AB70" s="13" t="str">
        <f t="shared" si="5"/>
        <v xml:space="preserve"> </v>
      </c>
      <c r="AC70" s="22"/>
      <c r="AD70" s="23"/>
      <c r="AE70" s="13" t="str">
        <f t="shared" si="6"/>
        <v xml:space="preserve"> </v>
      </c>
      <c r="AF70" s="22"/>
      <c r="AG70" s="23"/>
      <c r="AH70" s="13" t="str">
        <f t="shared" si="7"/>
        <v xml:space="preserve"> </v>
      </c>
      <c r="AI70" s="22"/>
      <c r="AJ70" s="23"/>
      <c r="AK70" s="13" t="str">
        <f t="shared" si="16"/>
        <v xml:space="preserve"> </v>
      </c>
      <c r="AL70" s="22"/>
      <c r="AM70" s="23"/>
      <c r="AN70" s="13" t="str">
        <f t="shared" si="9"/>
        <v xml:space="preserve"> </v>
      </c>
      <c r="AO70" s="22"/>
      <c r="AP70" s="23"/>
      <c r="AQ70" s="13" t="str">
        <f t="shared" si="10"/>
        <v xml:space="preserve"> </v>
      </c>
      <c r="AR70" s="24">
        <f t="shared" si="17"/>
        <v>0</v>
      </c>
      <c r="AS70" s="25">
        <f t="shared" si="18"/>
        <v>0</v>
      </c>
      <c r="AT70" s="16" t="e">
        <f t="shared" si="13"/>
        <v>#DIV/0!</v>
      </c>
    </row>
    <row r="71" spans="1:46" s="4" customFormat="1" ht="20.100000000000001" customHeight="1" x14ac:dyDescent="0.2">
      <c r="A71" s="17"/>
      <c r="B71" s="18">
        <v>62</v>
      </c>
      <c r="C71" s="19"/>
      <c r="D71" s="20"/>
      <c r="E71" s="19"/>
      <c r="F71" s="19"/>
      <c r="G71" s="21"/>
      <c r="H71" s="22"/>
      <c r="I71" s="23"/>
      <c r="J71" s="13" t="str">
        <f t="shared" si="0"/>
        <v xml:space="preserve"> </v>
      </c>
      <c r="K71" s="22"/>
      <c r="L71" s="23"/>
      <c r="M71" s="13" t="str">
        <f t="shared" si="1"/>
        <v xml:space="preserve"> </v>
      </c>
      <c r="N71" s="22"/>
      <c r="O71" s="23"/>
      <c r="P71" s="13" t="str">
        <f t="shared" si="15"/>
        <v xml:space="preserve"> </v>
      </c>
      <c r="Q71" s="22"/>
      <c r="R71" s="23"/>
      <c r="S71" s="13" t="str">
        <f t="shared" si="14"/>
        <v xml:space="preserve"> </v>
      </c>
      <c r="T71" s="22"/>
      <c r="U71" s="23"/>
      <c r="V71" s="13" t="str">
        <f t="shared" si="3"/>
        <v xml:space="preserve"> </v>
      </c>
      <c r="W71" s="22"/>
      <c r="X71" s="23"/>
      <c r="Y71" s="13" t="str">
        <f t="shared" si="4"/>
        <v xml:space="preserve"> </v>
      </c>
      <c r="Z71" s="22"/>
      <c r="AA71" s="23"/>
      <c r="AB71" s="13" t="str">
        <f t="shared" si="5"/>
        <v xml:space="preserve"> </v>
      </c>
      <c r="AC71" s="22"/>
      <c r="AD71" s="23"/>
      <c r="AE71" s="13" t="str">
        <f t="shared" si="6"/>
        <v xml:space="preserve"> </v>
      </c>
      <c r="AF71" s="22"/>
      <c r="AG71" s="23"/>
      <c r="AH71" s="13" t="str">
        <f t="shared" si="7"/>
        <v xml:space="preserve"> </v>
      </c>
      <c r="AI71" s="22"/>
      <c r="AJ71" s="23"/>
      <c r="AK71" s="13" t="str">
        <f t="shared" si="16"/>
        <v xml:space="preserve"> </v>
      </c>
      <c r="AL71" s="22"/>
      <c r="AM71" s="23"/>
      <c r="AN71" s="13" t="str">
        <f t="shared" si="9"/>
        <v xml:space="preserve"> </v>
      </c>
      <c r="AO71" s="22"/>
      <c r="AP71" s="23"/>
      <c r="AQ71" s="13" t="str">
        <f t="shared" si="10"/>
        <v xml:space="preserve"> </v>
      </c>
      <c r="AR71" s="24">
        <f t="shared" si="17"/>
        <v>0</v>
      </c>
      <c r="AS71" s="25">
        <f t="shared" si="18"/>
        <v>0</v>
      </c>
      <c r="AT71" s="16" t="e">
        <f t="shared" si="13"/>
        <v>#DIV/0!</v>
      </c>
    </row>
    <row r="72" spans="1:46" s="4" customFormat="1" ht="20.100000000000001" customHeight="1" x14ac:dyDescent="0.2">
      <c r="A72" s="17"/>
      <c r="B72" s="18">
        <v>63</v>
      </c>
      <c r="C72" s="19"/>
      <c r="D72" s="20"/>
      <c r="E72" s="19"/>
      <c r="F72" s="19"/>
      <c r="G72" s="21"/>
      <c r="H72" s="22"/>
      <c r="I72" s="23"/>
      <c r="J72" s="13" t="str">
        <f t="shared" si="0"/>
        <v xml:space="preserve"> </v>
      </c>
      <c r="K72" s="22"/>
      <c r="L72" s="23"/>
      <c r="M72" s="13" t="str">
        <f t="shared" si="1"/>
        <v xml:space="preserve"> </v>
      </c>
      <c r="N72" s="22"/>
      <c r="O72" s="23"/>
      <c r="P72" s="13" t="str">
        <f t="shared" si="15"/>
        <v xml:space="preserve"> </v>
      </c>
      <c r="Q72" s="22"/>
      <c r="R72" s="23"/>
      <c r="S72" s="13" t="str">
        <f t="shared" si="14"/>
        <v xml:space="preserve"> </v>
      </c>
      <c r="T72" s="22"/>
      <c r="U72" s="23"/>
      <c r="V72" s="13" t="str">
        <f t="shared" si="3"/>
        <v xml:space="preserve"> </v>
      </c>
      <c r="W72" s="22"/>
      <c r="X72" s="23"/>
      <c r="Y72" s="13" t="str">
        <f t="shared" si="4"/>
        <v xml:space="preserve"> </v>
      </c>
      <c r="Z72" s="22"/>
      <c r="AA72" s="23"/>
      <c r="AB72" s="13" t="str">
        <f t="shared" si="5"/>
        <v xml:space="preserve"> </v>
      </c>
      <c r="AC72" s="22"/>
      <c r="AD72" s="23"/>
      <c r="AE72" s="13" t="str">
        <f t="shared" si="6"/>
        <v xml:space="preserve"> </v>
      </c>
      <c r="AF72" s="22"/>
      <c r="AG72" s="23"/>
      <c r="AH72" s="13" t="str">
        <f t="shared" si="7"/>
        <v xml:space="preserve"> </v>
      </c>
      <c r="AI72" s="22"/>
      <c r="AJ72" s="23"/>
      <c r="AK72" s="13" t="str">
        <f t="shared" si="16"/>
        <v xml:space="preserve"> </v>
      </c>
      <c r="AL72" s="22"/>
      <c r="AM72" s="23"/>
      <c r="AN72" s="13" t="str">
        <f t="shared" si="9"/>
        <v xml:space="preserve"> </v>
      </c>
      <c r="AO72" s="22"/>
      <c r="AP72" s="23"/>
      <c r="AQ72" s="13" t="str">
        <f t="shared" si="10"/>
        <v xml:space="preserve"> </v>
      </c>
      <c r="AR72" s="24">
        <f t="shared" si="17"/>
        <v>0</v>
      </c>
      <c r="AS72" s="25">
        <f t="shared" si="18"/>
        <v>0</v>
      </c>
      <c r="AT72" s="16" t="e">
        <f t="shared" si="13"/>
        <v>#DIV/0!</v>
      </c>
    </row>
    <row r="73" spans="1:46" s="4" customFormat="1" ht="20.100000000000001" customHeight="1" x14ac:dyDescent="0.2">
      <c r="A73" s="17"/>
      <c r="B73" s="18">
        <v>64</v>
      </c>
      <c r="C73" s="19"/>
      <c r="D73" s="20"/>
      <c r="E73" s="19"/>
      <c r="F73" s="19"/>
      <c r="G73" s="21"/>
      <c r="H73" s="22"/>
      <c r="I73" s="23"/>
      <c r="J73" s="13" t="str">
        <f t="shared" si="0"/>
        <v xml:space="preserve"> </v>
      </c>
      <c r="K73" s="22"/>
      <c r="L73" s="23"/>
      <c r="M73" s="13" t="str">
        <f t="shared" si="1"/>
        <v xml:space="preserve"> </v>
      </c>
      <c r="N73" s="22"/>
      <c r="O73" s="23"/>
      <c r="P73" s="13" t="str">
        <f t="shared" si="15"/>
        <v xml:space="preserve"> </v>
      </c>
      <c r="Q73" s="22"/>
      <c r="R73" s="23"/>
      <c r="S73" s="13" t="str">
        <f t="shared" si="14"/>
        <v xml:space="preserve"> </v>
      </c>
      <c r="T73" s="22"/>
      <c r="U73" s="23"/>
      <c r="V73" s="13" t="str">
        <f t="shared" si="3"/>
        <v xml:space="preserve"> </v>
      </c>
      <c r="W73" s="22"/>
      <c r="X73" s="23"/>
      <c r="Y73" s="13" t="str">
        <f t="shared" si="4"/>
        <v xml:space="preserve"> </v>
      </c>
      <c r="Z73" s="22"/>
      <c r="AA73" s="23"/>
      <c r="AB73" s="13" t="str">
        <f t="shared" si="5"/>
        <v xml:space="preserve"> </v>
      </c>
      <c r="AC73" s="22"/>
      <c r="AD73" s="23"/>
      <c r="AE73" s="13" t="str">
        <f t="shared" si="6"/>
        <v xml:space="preserve"> </v>
      </c>
      <c r="AF73" s="22"/>
      <c r="AG73" s="23"/>
      <c r="AH73" s="13" t="str">
        <f t="shared" si="7"/>
        <v xml:space="preserve"> </v>
      </c>
      <c r="AI73" s="22"/>
      <c r="AJ73" s="23"/>
      <c r="AK73" s="13" t="str">
        <f t="shared" si="16"/>
        <v xml:space="preserve"> </v>
      </c>
      <c r="AL73" s="22"/>
      <c r="AM73" s="23"/>
      <c r="AN73" s="13" t="str">
        <f t="shared" si="9"/>
        <v xml:space="preserve"> </v>
      </c>
      <c r="AO73" s="22"/>
      <c r="AP73" s="23"/>
      <c r="AQ73" s="13" t="str">
        <f t="shared" si="10"/>
        <v xml:space="preserve"> </v>
      </c>
      <c r="AR73" s="24">
        <f t="shared" si="17"/>
        <v>0</v>
      </c>
      <c r="AS73" s="25">
        <f t="shared" si="18"/>
        <v>0</v>
      </c>
      <c r="AT73" s="16" t="e">
        <f t="shared" si="13"/>
        <v>#DIV/0!</v>
      </c>
    </row>
    <row r="74" spans="1:46" s="4" customFormat="1" ht="20.100000000000001" customHeight="1" x14ac:dyDescent="0.2">
      <c r="A74" s="17"/>
      <c r="B74" s="18">
        <v>65</v>
      </c>
      <c r="C74" s="19"/>
      <c r="D74" s="20"/>
      <c r="E74" s="19"/>
      <c r="F74" s="19"/>
      <c r="G74" s="21"/>
      <c r="H74" s="22"/>
      <c r="I74" s="23"/>
      <c r="J74" s="13" t="str">
        <f t="shared" si="0"/>
        <v xml:space="preserve"> </v>
      </c>
      <c r="K74" s="22"/>
      <c r="L74" s="23"/>
      <c r="M74" s="13" t="str">
        <f t="shared" si="1"/>
        <v xml:space="preserve"> </v>
      </c>
      <c r="N74" s="22"/>
      <c r="O74" s="23"/>
      <c r="P74" s="13" t="str">
        <f t="shared" ref="P74:P105" si="19">IF(OR(N74="",O74="")," ",N74/O74)</f>
        <v xml:space="preserve"> </v>
      </c>
      <c r="Q74" s="22"/>
      <c r="R74" s="23"/>
      <c r="S74" s="13" t="str">
        <f t="shared" si="14"/>
        <v xml:space="preserve"> </v>
      </c>
      <c r="T74" s="22"/>
      <c r="U74" s="23"/>
      <c r="V74" s="13" t="str">
        <f t="shared" si="3"/>
        <v xml:space="preserve"> </v>
      </c>
      <c r="W74" s="22"/>
      <c r="X74" s="23"/>
      <c r="Y74" s="13" t="str">
        <f t="shared" si="4"/>
        <v xml:space="preserve"> </v>
      </c>
      <c r="Z74" s="22"/>
      <c r="AA74" s="23"/>
      <c r="AB74" s="13" t="str">
        <f t="shared" si="5"/>
        <v xml:space="preserve"> </v>
      </c>
      <c r="AC74" s="22"/>
      <c r="AD74" s="23"/>
      <c r="AE74" s="13" t="str">
        <f t="shared" si="6"/>
        <v xml:space="preserve"> </v>
      </c>
      <c r="AF74" s="22"/>
      <c r="AG74" s="23"/>
      <c r="AH74" s="13" t="str">
        <f t="shared" si="7"/>
        <v xml:space="preserve"> </v>
      </c>
      <c r="AI74" s="22"/>
      <c r="AJ74" s="23"/>
      <c r="AK74" s="13" t="str">
        <f t="shared" ref="AK74:AK105" si="20">IF(OR(AI74="",AJ74="")," ",AI74/AJ74)</f>
        <v xml:space="preserve"> </v>
      </c>
      <c r="AL74" s="22"/>
      <c r="AM74" s="23"/>
      <c r="AN74" s="13" t="str">
        <f t="shared" si="9"/>
        <v xml:space="preserve"> </v>
      </c>
      <c r="AO74" s="22"/>
      <c r="AP74" s="23"/>
      <c r="AQ74" s="13" t="str">
        <f t="shared" si="10"/>
        <v xml:space="preserve"> </v>
      </c>
      <c r="AR74" s="24">
        <f t="shared" ref="AR74:AR105" si="21">+H74+K74+N74+Q74+T74+W74+Z74+AC74+AF74+AI74+AL74+AO74</f>
        <v>0</v>
      </c>
      <c r="AS74" s="25">
        <f t="shared" ref="AS74:AS105" si="22">+I74+L74+O74+R74+U74+X74+AA74+AD74+AG74+AJ74+AM74+AP74</f>
        <v>0</v>
      </c>
      <c r="AT74" s="16" t="e">
        <f t="shared" si="13"/>
        <v>#DIV/0!</v>
      </c>
    </row>
    <row r="75" spans="1:46" s="4" customFormat="1" ht="20.100000000000001" customHeight="1" x14ac:dyDescent="0.2">
      <c r="A75" s="17"/>
      <c r="B75" s="18">
        <v>66</v>
      </c>
      <c r="C75" s="19"/>
      <c r="D75" s="20"/>
      <c r="E75" s="19"/>
      <c r="F75" s="19"/>
      <c r="G75" s="21"/>
      <c r="H75" s="22"/>
      <c r="I75" s="23"/>
      <c r="J75" s="13" t="str">
        <f t="shared" ref="J75:J138" si="23">IF(OR(H75="",I75="")," ",H75/I75)</f>
        <v xml:space="preserve"> </v>
      </c>
      <c r="K75" s="22"/>
      <c r="L75" s="23"/>
      <c r="M75" s="13" t="str">
        <f t="shared" ref="M75:M138" si="24">IF(OR(K75="",L75="")," ",K75/L75)</f>
        <v xml:space="preserve"> </v>
      </c>
      <c r="N75" s="22"/>
      <c r="O75" s="23"/>
      <c r="P75" s="13" t="str">
        <f t="shared" si="19"/>
        <v xml:space="preserve"> </v>
      </c>
      <c r="Q75" s="22"/>
      <c r="R75" s="23"/>
      <c r="S75" s="13" t="str">
        <f t="shared" ref="S75:S138" si="25">IF(OR(Q75="",R75="")," ",Q75/R75)</f>
        <v xml:space="preserve"> </v>
      </c>
      <c r="T75" s="22"/>
      <c r="U75" s="23"/>
      <c r="V75" s="13" t="str">
        <f t="shared" ref="V75:V138" si="26">IF(OR(T75="",U75="")," ",T75/U75)</f>
        <v xml:space="preserve"> </v>
      </c>
      <c r="W75" s="22"/>
      <c r="X75" s="23"/>
      <c r="Y75" s="13" t="str">
        <f t="shared" ref="Y75:Y138" si="27">IF(OR(W75="",X75="")," ",W75/X75)</f>
        <v xml:space="preserve"> </v>
      </c>
      <c r="Z75" s="22"/>
      <c r="AA75" s="23"/>
      <c r="AB75" s="13" t="str">
        <f t="shared" ref="AB75:AB138" si="28">IF(OR(Z75="",AA75="")," ",Z75/AA75)</f>
        <v xml:space="preserve"> </v>
      </c>
      <c r="AC75" s="22"/>
      <c r="AD75" s="23"/>
      <c r="AE75" s="13" t="str">
        <f t="shared" ref="AE75:AE138" si="29">IF(OR(AC75="",AD75="")," ",AC75/AD75)</f>
        <v xml:space="preserve"> </v>
      </c>
      <c r="AF75" s="22"/>
      <c r="AG75" s="23"/>
      <c r="AH75" s="13" t="str">
        <f t="shared" ref="AH75:AH138" si="30">IF(OR(AF75="",AG75="")," ",AF75/AG75)</f>
        <v xml:space="preserve"> </v>
      </c>
      <c r="AI75" s="22"/>
      <c r="AJ75" s="23"/>
      <c r="AK75" s="13" t="str">
        <f t="shared" si="20"/>
        <v xml:space="preserve"> </v>
      </c>
      <c r="AL75" s="22"/>
      <c r="AM75" s="23"/>
      <c r="AN75" s="13" t="str">
        <f t="shared" ref="AN75:AN138" si="31">IF(OR(AL75="",AM75="")," ",AL75/AM75)</f>
        <v xml:space="preserve"> </v>
      </c>
      <c r="AO75" s="22"/>
      <c r="AP75" s="23"/>
      <c r="AQ75" s="13" t="str">
        <f t="shared" ref="AQ75:AQ138" si="32">IF(OR(AO75="",AP75="")," ",AO75/AP75)</f>
        <v xml:space="preserve"> </v>
      </c>
      <c r="AR75" s="24">
        <f t="shared" si="21"/>
        <v>0</v>
      </c>
      <c r="AS75" s="25">
        <f t="shared" si="22"/>
        <v>0</v>
      </c>
      <c r="AT75" s="16" t="e">
        <f t="shared" ref="AT75:AT138" si="33">IF(OR(AR75="",AS75="")," ",AR75/AS75)</f>
        <v>#DIV/0!</v>
      </c>
    </row>
    <row r="76" spans="1:46" s="4" customFormat="1" ht="20.100000000000001" customHeight="1" x14ac:dyDescent="0.2">
      <c r="A76" s="17"/>
      <c r="B76" s="18">
        <v>67</v>
      </c>
      <c r="C76" s="19"/>
      <c r="D76" s="20"/>
      <c r="E76" s="19"/>
      <c r="F76" s="19"/>
      <c r="G76" s="21"/>
      <c r="H76" s="22"/>
      <c r="I76" s="23"/>
      <c r="J76" s="13" t="str">
        <f t="shared" si="23"/>
        <v xml:space="preserve"> </v>
      </c>
      <c r="K76" s="22"/>
      <c r="L76" s="23"/>
      <c r="M76" s="13" t="str">
        <f t="shared" si="24"/>
        <v xml:space="preserve"> </v>
      </c>
      <c r="N76" s="22"/>
      <c r="O76" s="23"/>
      <c r="P76" s="13" t="str">
        <f t="shared" si="19"/>
        <v xml:space="preserve"> </v>
      </c>
      <c r="Q76" s="22"/>
      <c r="R76" s="23"/>
      <c r="S76" s="13" t="str">
        <f t="shared" si="25"/>
        <v xml:space="preserve"> </v>
      </c>
      <c r="T76" s="22"/>
      <c r="U76" s="23"/>
      <c r="V76" s="13" t="str">
        <f t="shared" si="26"/>
        <v xml:space="preserve"> </v>
      </c>
      <c r="W76" s="22"/>
      <c r="X76" s="23"/>
      <c r="Y76" s="13" t="str">
        <f t="shared" si="27"/>
        <v xml:space="preserve"> </v>
      </c>
      <c r="Z76" s="22"/>
      <c r="AA76" s="23"/>
      <c r="AB76" s="13" t="str">
        <f t="shared" si="28"/>
        <v xml:space="preserve"> </v>
      </c>
      <c r="AC76" s="22"/>
      <c r="AD76" s="23"/>
      <c r="AE76" s="13" t="str">
        <f t="shared" si="29"/>
        <v xml:space="preserve"> </v>
      </c>
      <c r="AF76" s="22"/>
      <c r="AG76" s="23"/>
      <c r="AH76" s="13" t="str">
        <f t="shared" si="30"/>
        <v xml:space="preserve"> </v>
      </c>
      <c r="AI76" s="22"/>
      <c r="AJ76" s="23"/>
      <c r="AK76" s="13" t="str">
        <f t="shared" si="20"/>
        <v xml:space="preserve"> </v>
      </c>
      <c r="AL76" s="22"/>
      <c r="AM76" s="23"/>
      <c r="AN76" s="13" t="str">
        <f t="shared" si="31"/>
        <v xml:space="preserve"> </v>
      </c>
      <c r="AO76" s="22"/>
      <c r="AP76" s="23"/>
      <c r="AQ76" s="13" t="str">
        <f t="shared" si="32"/>
        <v xml:space="preserve"> </v>
      </c>
      <c r="AR76" s="24">
        <f t="shared" si="21"/>
        <v>0</v>
      </c>
      <c r="AS76" s="25">
        <f t="shared" si="22"/>
        <v>0</v>
      </c>
      <c r="AT76" s="16" t="e">
        <f t="shared" si="33"/>
        <v>#DIV/0!</v>
      </c>
    </row>
    <row r="77" spans="1:46" s="4" customFormat="1" ht="20.100000000000001" customHeight="1" x14ac:dyDescent="0.2">
      <c r="A77" s="17"/>
      <c r="B77" s="18">
        <v>68</v>
      </c>
      <c r="C77" s="19"/>
      <c r="D77" s="20"/>
      <c r="E77" s="19"/>
      <c r="F77" s="19"/>
      <c r="G77" s="21"/>
      <c r="H77" s="22"/>
      <c r="I77" s="23"/>
      <c r="J77" s="13" t="str">
        <f t="shared" si="23"/>
        <v xml:space="preserve"> </v>
      </c>
      <c r="K77" s="22"/>
      <c r="L77" s="23"/>
      <c r="M77" s="13" t="str">
        <f t="shared" si="24"/>
        <v xml:space="preserve"> </v>
      </c>
      <c r="N77" s="22"/>
      <c r="O77" s="23"/>
      <c r="P77" s="13" t="str">
        <f t="shared" si="19"/>
        <v xml:space="preserve"> </v>
      </c>
      <c r="Q77" s="22"/>
      <c r="R77" s="23"/>
      <c r="S77" s="13" t="str">
        <f t="shared" si="25"/>
        <v xml:space="preserve"> </v>
      </c>
      <c r="T77" s="22"/>
      <c r="U77" s="23"/>
      <c r="V77" s="13" t="str">
        <f t="shared" si="26"/>
        <v xml:space="preserve"> </v>
      </c>
      <c r="W77" s="22"/>
      <c r="X77" s="23"/>
      <c r="Y77" s="13" t="str">
        <f t="shared" si="27"/>
        <v xml:space="preserve"> </v>
      </c>
      <c r="Z77" s="22"/>
      <c r="AA77" s="23"/>
      <c r="AB77" s="13" t="str">
        <f t="shared" si="28"/>
        <v xml:space="preserve"> </v>
      </c>
      <c r="AC77" s="22"/>
      <c r="AD77" s="23"/>
      <c r="AE77" s="13" t="str">
        <f t="shared" si="29"/>
        <v xml:space="preserve"> </v>
      </c>
      <c r="AF77" s="22"/>
      <c r="AG77" s="23"/>
      <c r="AH77" s="13" t="str">
        <f t="shared" si="30"/>
        <v xml:space="preserve"> </v>
      </c>
      <c r="AI77" s="22"/>
      <c r="AJ77" s="23"/>
      <c r="AK77" s="13" t="str">
        <f t="shared" si="20"/>
        <v xml:space="preserve"> </v>
      </c>
      <c r="AL77" s="22"/>
      <c r="AM77" s="23"/>
      <c r="AN77" s="13" t="str">
        <f t="shared" si="31"/>
        <v xml:space="preserve"> </v>
      </c>
      <c r="AO77" s="22"/>
      <c r="AP77" s="23"/>
      <c r="AQ77" s="13" t="str">
        <f t="shared" si="32"/>
        <v xml:space="preserve"> </v>
      </c>
      <c r="AR77" s="24">
        <f t="shared" si="21"/>
        <v>0</v>
      </c>
      <c r="AS77" s="25">
        <f t="shared" si="22"/>
        <v>0</v>
      </c>
      <c r="AT77" s="16" t="e">
        <f t="shared" si="33"/>
        <v>#DIV/0!</v>
      </c>
    </row>
    <row r="78" spans="1:46" s="4" customFormat="1" ht="20.100000000000001" customHeight="1" x14ac:dyDescent="0.2">
      <c r="A78" s="17"/>
      <c r="B78" s="18">
        <v>69</v>
      </c>
      <c r="C78" s="19"/>
      <c r="D78" s="20"/>
      <c r="E78" s="19"/>
      <c r="F78" s="19"/>
      <c r="G78" s="21"/>
      <c r="H78" s="22"/>
      <c r="I78" s="23"/>
      <c r="J78" s="13" t="str">
        <f t="shared" si="23"/>
        <v xml:space="preserve"> </v>
      </c>
      <c r="K78" s="22"/>
      <c r="L78" s="23"/>
      <c r="M78" s="13" t="str">
        <f t="shared" si="24"/>
        <v xml:space="preserve"> </v>
      </c>
      <c r="N78" s="22"/>
      <c r="O78" s="23"/>
      <c r="P78" s="13" t="str">
        <f t="shared" si="19"/>
        <v xml:space="preserve"> </v>
      </c>
      <c r="Q78" s="22"/>
      <c r="R78" s="23"/>
      <c r="S78" s="13" t="str">
        <f t="shared" si="25"/>
        <v xml:space="preserve"> </v>
      </c>
      <c r="T78" s="22"/>
      <c r="U78" s="23"/>
      <c r="V78" s="13" t="str">
        <f t="shared" si="26"/>
        <v xml:space="preserve"> </v>
      </c>
      <c r="W78" s="22"/>
      <c r="X78" s="23"/>
      <c r="Y78" s="13" t="str">
        <f t="shared" si="27"/>
        <v xml:space="preserve"> </v>
      </c>
      <c r="Z78" s="22"/>
      <c r="AA78" s="23"/>
      <c r="AB78" s="13" t="str">
        <f t="shared" si="28"/>
        <v xml:space="preserve"> </v>
      </c>
      <c r="AC78" s="22"/>
      <c r="AD78" s="23"/>
      <c r="AE78" s="13" t="str">
        <f t="shared" si="29"/>
        <v xml:space="preserve"> </v>
      </c>
      <c r="AF78" s="22"/>
      <c r="AG78" s="23"/>
      <c r="AH78" s="13" t="str">
        <f t="shared" si="30"/>
        <v xml:space="preserve"> </v>
      </c>
      <c r="AI78" s="22"/>
      <c r="AJ78" s="23"/>
      <c r="AK78" s="13" t="str">
        <f t="shared" si="20"/>
        <v xml:space="preserve"> </v>
      </c>
      <c r="AL78" s="22"/>
      <c r="AM78" s="23"/>
      <c r="AN78" s="13" t="str">
        <f t="shared" si="31"/>
        <v xml:space="preserve"> </v>
      </c>
      <c r="AO78" s="22"/>
      <c r="AP78" s="23"/>
      <c r="AQ78" s="13" t="str">
        <f t="shared" si="32"/>
        <v xml:space="preserve"> </v>
      </c>
      <c r="AR78" s="24">
        <f t="shared" si="21"/>
        <v>0</v>
      </c>
      <c r="AS78" s="25">
        <f t="shared" si="22"/>
        <v>0</v>
      </c>
      <c r="AT78" s="16" t="e">
        <f t="shared" si="33"/>
        <v>#DIV/0!</v>
      </c>
    </row>
    <row r="79" spans="1:46" s="4" customFormat="1" ht="20.100000000000001" customHeight="1" x14ac:dyDescent="0.2">
      <c r="A79" s="17"/>
      <c r="B79" s="18">
        <v>70</v>
      </c>
      <c r="C79" s="19"/>
      <c r="D79" s="20"/>
      <c r="E79" s="19"/>
      <c r="F79" s="19"/>
      <c r="G79" s="21"/>
      <c r="H79" s="22"/>
      <c r="I79" s="23"/>
      <c r="J79" s="13" t="str">
        <f t="shared" si="23"/>
        <v xml:space="preserve"> </v>
      </c>
      <c r="K79" s="22"/>
      <c r="L79" s="23"/>
      <c r="M79" s="13" t="str">
        <f t="shared" si="24"/>
        <v xml:space="preserve"> </v>
      </c>
      <c r="N79" s="22"/>
      <c r="O79" s="23"/>
      <c r="P79" s="13" t="str">
        <f t="shared" si="19"/>
        <v xml:space="preserve"> </v>
      </c>
      <c r="Q79" s="22"/>
      <c r="R79" s="23"/>
      <c r="S79" s="13" t="str">
        <f t="shared" si="25"/>
        <v xml:space="preserve"> </v>
      </c>
      <c r="T79" s="22"/>
      <c r="U79" s="23"/>
      <c r="V79" s="13" t="str">
        <f t="shared" si="26"/>
        <v xml:space="preserve"> </v>
      </c>
      <c r="W79" s="22"/>
      <c r="X79" s="23"/>
      <c r="Y79" s="13" t="str">
        <f t="shared" si="27"/>
        <v xml:space="preserve"> </v>
      </c>
      <c r="Z79" s="22"/>
      <c r="AA79" s="23"/>
      <c r="AB79" s="13" t="str">
        <f t="shared" si="28"/>
        <v xml:space="preserve"> </v>
      </c>
      <c r="AC79" s="22"/>
      <c r="AD79" s="23"/>
      <c r="AE79" s="13" t="str">
        <f t="shared" si="29"/>
        <v xml:space="preserve"> </v>
      </c>
      <c r="AF79" s="22"/>
      <c r="AG79" s="23"/>
      <c r="AH79" s="13" t="str">
        <f t="shared" si="30"/>
        <v xml:space="preserve"> </v>
      </c>
      <c r="AI79" s="22"/>
      <c r="AJ79" s="23"/>
      <c r="AK79" s="13" t="str">
        <f t="shared" si="20"/>
        <v xml:space="preserve"> </v>
      </c>
      <c r="AL79" s="22"/>
      <c r="AM79" s="23"/>
      <c r="AN79" s="13" t="str">
        <f t="shared" si="31"/>
        <v xml:space="preserve"> </v>
      </c>
      <c r="AO79" s="22"/>
      <c r="AP79" s="23"/>
      <c r="AQ79" s="13" t="str">
        <f t="shared" si="32"/>
        <v xml:space="preserve"> </v>
      </c>
      <c r="AR79" s="24">
        <f t="shared" si="21"/>
        <v>0</v>
      </c>
      <c r="AS79" s="25">
        <f t="shared" si="22"/>
        <v>0</v>
      </c>
      <c r="AT79" s="16" t="e">
        <f t="shared" si="33"/>
        <v>#DIV/0!</v>
      </c>
    </row>
    <row r="80" spans="1:46" s="4" customFormat="1" ht="20.100000000000001" customHeight="1" x14ac:dyDescent="0.2">
      <c r="A80" s="17"/>
      <c r="B80" s="18">
        <v>71</v>
      </c>
      <c r="C80" s="19"/>
      <c r="D80" s="20"/>
      <c r="E80" s="19"/>
      <c r="F80" s="19"/>
      <c r="G80" s="21"/>
      <c r="H80" s="22"/>
      <c r="I80" s="23"/>
      <c r="J80" s="13" t="str">
        <f t="shared" si="23"/>
        <v xml:space="preserve"> </v>
      </c>
      <c r="K80" s="22"/>
      <c r="L80" s="23"/>
      <c r="M80" s="13" t="str">
        <f t="shared" si="24"/>
        <v xml:space="preserve"> </v>
      </c>
      <c r="N80" s="22"/>
      <c r="O80" s="23"/>
      <c r="P80" s="13" t="str">
        <f t="shared" si="19"/>
        <v xml:space="preserve"> </v>
      </c>
      <c r="Q80" s="22"/>
      <c r="R80" s="23"/>
      <c r="S80" s="13" t="str">
        <f t="shared" si="25"/>
        <v xml:space="preserve"> </v>
      </c>
      <c r="T80" s="22"/>
      <c r="U80" s="23"/>
      <c r="V80" s="13" t="str">
        <f t="shared" si="26"/>
        <v xml:space="preserve"> </v>
      </c>
      <c r="W80" s="22"/>
      <c r="X80" s="23"/>
      <c r="Y80" s="13" t="str">
        <f t="shared" si="27"/>
        <v xml:space="preserve"> </v>
      </c>
      <c r="Z80" s="22"/>
      <c r="AA80" s="23"/>
      <c r="AB80" s="13" t="str">
        <f t="shared" si="28"/>
        <v xml:space="preserve"> </v>
      </c>
      <c r="AC80" s="22"/>
      <c r="AD80" s="23"/>
      <c r="AE80" s="13" t="str">
        <f t="shared" si="29"/>
        <v xml:space="preserve"> </v>
      </c>
      <c r="AF80" s="22"/>
      <c r="AG80" s="23"/>
      <c r="AH80" s="13" t="str">
        <f t="shared" si="30"/>
        <v xml:space="preserve"> </v>
      </c>
      <c r="AI80" s="22"/>
      <c r="AJ80" s="23"/>
      <c r="AK80" s="13" t="str">
        <f t="shared" si="20"/>
        <v xml:space="preserve"> </v>
      </c>
      <c r="AL80" s="22"/>
      <c r="AM80" s="23"/>
      <c r="AN80" s="13" t="str">
        <f t="shared" si="31"/>
        <v xml:space="preserve"> </v>
      </c>
      <c r="AO80" s="22"/>
      <c r="AP80" s="23"/>
      <c r="AQ80" s="13" t="str">
        <f t="shared" si="32"/>
        <v xml:space="preserve"> </v>
      </c>
      <c r="AR80" s="24">
        <f t="shared" si="21"/>
        <v>0</v>
      </c>
      <c r="AS80" s="25">
        <f t="shared" si="22"/>
        <v>0</v>
      </c>
      <c r="AT80" s="16" t="e">
        <f t="shared" si="33"/>
        <v>#DIV/0!</v>
      </c>
    </row>
    <row r="81" spans="1:46" s="4" customFormat="1" ht="20.100000000000001" customHeight="1" x14ac:dyDescent="0.2">
      <c r="A81" s="17"/>
      <c r="B81" s="18">
        <v>72</v>
      </c>
      <c r="C81" s="19"/>
      <c r="D81" s="20"/>
      <c r="E81" s="19"/>
      <c r="F81" s="19"/>
      <c r="G81" s="21"/>
      <c r="H81" s="22"/>
      <c r="I81" s="23"/>
      <c r="J81" s="13" t="str">
        <f t="shared" si="23"/>
        <v xml:space="preserve"> </v>
      </c>
      <c r="K81" s="22"/>
      <c r="L81" s="23"/>
      <c r="M81" s="13" t="str">
        <f t="shared" si="24"/>
        <v xml:space="preserve"> </v>
      </c>
      <c r="N81" s="22"/>
      <c r="O81" s="23"/>
      <c r="P81" s="13" t="str">
        <f t="shared" si="19"/>
        <v xml:space="preserve"> </v>
      </c>
      <c r="Q81" s="22"/>
      <c r="R81" s="23"/>
      <c r="S81" s="13" t="str">
        <f t="shared" si="25"/>
        <v xml:space="preserve"> </v>
      </c>
      <c r="T81" s="22"/>
      <c r="U81" s="23"/>
      <c r="V81" s="13" t="str">
        <f t="shared" si="26"/>
        <v xml:space="preserve"> </v>
      </c>
      <c r="W81" s="22"/>
      <c r="X81" s="23"/>
      <c r="Y81" s="13" t="str">
        <f t="shared" si="27"/>
        <v xml:space="preserve"> </v>
      </c>
      <c r="Z81" s="22"/>
      <c r="AA81" s="23"/>
      <c r="AB81" s="13" t="str">
        <f t="shared" si="28"/>
        <v xml:space="preserve"> </v>
      </c>
      <c r="AC81" s="22"/>
      <c r="AD81" s="23"/>
      <c r="AE81" s="13" t="str">
        <f t="shared" si="29"/>
        <v xml:space="preserve"> </v>
      </c>
      <c r="AF81" s="22"/>
      <c r="AG81" s="23"/>
      <c r="AH81" s="13" t="str">
        <f t="shared" si="30"/>
        <v xml:space="preserve"> </v>
      </c>
      <c r="AI81" s="22"/>
      <c r="AJ81" s="23"/>
      <c r="AK81" s="13" t="str">
        <f t="shared" si="20"/>
        <v xml:space="preserve"> </v>
      </c>
      <c r="AL81" s="22"/>
      <c r="AM81" s="23"/>
      <c r="AN81" s="13" t="str">
        <f t="shared" si="31"/>
        <v xml:space="preserve"> </v>
      </c>
      <c r="AO81" s="22"/>
      <c r="AP81" s="23"/>
      <c r="AQ81" s="13" t="str">
        <f t="shared" si="32"/>
        <v xml:space="preserve"> </v>
      </c>
      <c r="AR81" s="24">
        <f t="shared" si="21"/>
        <v>0</v>
      </c>
      <c r="AS81" s="25">
        <f t="shared" si="22"/>
        <v>0</v>
      </c>
      <c r="AT81" s="16" t="e">
        <f t="shared" si="33"/>
        <v>#DIV/0!</v>
      </c>
    </row>
    <row r="82" spans="1:46" s="4" customFormat="1" ht="20.100000000000001" customHeight="1" x14ac:dyDescent="0.2">
      <c r="A82" s="17"/>
      <c r="B82" s="18">
        <v>73</v>
      </c>
      <c r="C82" s="19"/>
      <c r="D82" s="20"/>
      <c r="E82" s="19"/>
      <c r="F82" s="19"/>
      <c r="G82" s="21"/>
      <c r="H82" s="22"/>
      <c r="I82" s="23"/>
      <c r="J82" s="13" t="str">
        <f t="shared" si="23"/>
        <v xml:space="preserve"> </v>
      </c>
      <c r="K82" s="22"/>
      <c r="L82" s="23"/>
      <c r="M82" s="13" t="str">
        <f t="shared" si="24"/>
        <v xml:space="preserve"> </v>
      </c>
      <c r="N82" s="22"/>
      <c r="O82" s="23"/>
      <c r="P82" s="13" t="str">
        <f t="shared" si="19"/>
        <v xml:space="preserve"> </v>
      </c>
      <c r="Q82" s="22"/>
      <c r="R82" s="23"/>
      <c r="S82" s="13" t="str">
        <f t="shared" si="25"/>
        <v xml:space="preserve"> </v>
      </c>
      <c r="T82" s="22"/>
      <c r="U82" s="23"/>
      <c r="V82" s="13" t="str">
        <f t="shared" si="26"/>
        <v xml:space="preserve"> </v>
      </c>
      <c r="W82" s="22"/>
      <c r="X82" s="23"/>
      <c r="Y82" s="13" t="str">
        <f t="shared" si="27"/>
        <v xml:space="preserve"> </v>
      </c>
      <c r="Z82" s="22"/>
      <c r="AA82" s="23"/>
      <c r="AB82" s="13" t="str">
        <f t="shared" si="28"/>
        <v xml:space="preserve"> </v>
      </c>
      <c r="AC82" s="22"/>
      <c r="AD82" s="23"/>
      <c r="AE82" s="13" t="str">
        <f t="shared" si="29"/>
        <v xml:space="preserve"> </v>
      </c>
      <c r="AF82" s="22"/>
      <c r="AG82" s="23"/>
      <c r="AH82" s="13" t="str">
        <f t="shared" si="30"/>
        <v xml:space="preserve"> </v>
      </c>
      <c r="AI82" s="22"/>
      <c r="AJ82" s="23"/>
      <c r="AK82" s="13" t="str">
        <f t="shared" si="20"/>
        <v xml:space="preserve"> </v>
      </c>
      <c r="AL82" s="22"/>
      <c r="AM82" s="23"/>
      <c r="AN82" s="13" t="str">
        <f t="shared" si="31"/>
        <v xml:space="preserve"> </v>
      </c>
      <c r="AO82" s="22"/>
      <c r="AP82" s="23"/>
      <c r="AQ82" s="13" t="str">
        <f t="shared" si="32"/>
        <v xml:space="preserve"> </v>
      </c>
      <c r="AR82" s="24">
        <f t="shared" si="21"/>
        <v>0</v>
      </c>
      <c r="AS82" s="25">
        <f t="shared" si="22"/>
        <v>0</v>
      </c>
      <c r="AT82" s="16" t="e">
        <f t="shared" si="33"/>
        <v>#DIV/0!</v>
      </c>
    </row>
    <row r="83" spans="1:46" s="4" customFormat="1" ht="20.100000000000001" customHeight="1" x14ac:dyDescent="0.2">
      <c r="A83" s="17"/>
      <c r="B83" s="18">
        <v>74</v>
      </c>
      <c r="C83" s="19"/>
      <c r="D83" s="20"/>
      <c r="E83" s="19"/>
      <c r="F83" s="19"/>
      <c r="G83" s="21"/>
      <c r="H83" s="22"/>
      <c r="I83" s="23"/>
      <c r="J83" s="13" t="str">
        <f t="shared" si="23"/>
        <v xml:space="preserve"> </v>
      </c>
      <c r="K83" s="22"/>
      <c r="L83" s="23"/>
      <c r="M83" s="13" t="str">
        <f t="shared" si="24"/>
        <v xml:space="preserve"> </v>
      </c>
      <c r="N83" s="22"/>
      <c r="O83" s="23"/>
      <c r="P83" s="13" t="str">
        <f t="shared" si="19"/>
        <v xml:space="preserve"> </v>
      </c>
      <c r="Q83" s="22"/>
      <c r="R83" s="23"/>
      <c r="S83" s="13" t="str">
        <f t="shared" si="25"/>
        <v xml:space="preserve"> </v>
      </c>
      <c r="T83" s="22"/>
      <c r="U83" s="23"/>
      <c r="V83" s="13" t="str">
        <f t="shared" si="26"/>
        <v xml:space="preserve"> </v>
      </c>
      <c r="W83" s="22"/>
      <c r="X83" s="23"/>
      <c r="Y83" s="13" t="str">
        <f t="shared" si="27"/>
        <v xml:space="preserve"> </v>
      </c>
      <c r="Z83" s="22"/>
      <c r="AA83" s="23"/>
      <c r="AB83" s="13" t="str">
        <f t="shared" si="28"/>
        <v xml:space="preserve"> </v>
      </c>
      <c r="AC83" s="22"/>
      <c r="AD83" s="23"/>
      <c r="AE83" s="13" t="str">
        <f t="shared" si="29"/>
        <v xml:space="preserve"> </v>
      </c>
      <c r="AF83" s="22"/>
      <c r="AG83" s="23"/>
      <c r="AH83" s="13" t="str">
        <f t="shared" si="30"/>
        <v xml:space="preserve"> </v>
      </c>
      <c r="AI83" s="22"/>
      <c r="AJ83" s="23"/>
      <c r="AK83" s="13" t="str">
        <f t="shared" si="20"/>
        <v xml:space="preserve"> </v>
      </c>
      <c r="AL83" s="22"/>
      <c r="AM83" s="23"/>
      <c r="AN83" s="13" t="str">
        <f t="shared" si="31"/>
        <v xml:space="preserve"> </v>
      </c>
      <c r="AO83" s="22"/>
      <c r="AP83" s="23"/>
      <c r="AQ83" s="13" t="str">
        <f t="shared" si="32"/>
        <v xml:space="preserve"> </v>
      </c>
      <c r="AR83" s="24">
        <f t="shared" si="21"/>
        <v>0</v>
      </c>
      <c r="AS83" s="25">
        <f t="shared" si="22"/>
        <v>0</v>
      </c>
      <c r="AT83" s="16" t="e">
        <f t="shared" si="33"/>
        <v>#DIV/0!</v>
      </c>
    </row>
    <row r="84" spans="1:46" s="4" customFormat="1" ht="20.100000000000001" customHeight="1" x14ac:dyDescent="0.2">
      <c r="A84" s="17"/>
      <c r="B84" s="18">
        <v>75</v>
      </c>
      <c r="C84" s="19"/>
      <c r="D84" s="20"/>
      <c r="E84" s="19"/>
      <c r="F84" s="19"/>
      <c r="G84" s="21"/>
      <c r="H84" s="22"/>
      <c r="I84" s="23"/>
      <c r="J84" s="13" t="str">
        <f t="shared" si="23"/>
        <v xml:space="preserve"> </v>
      </c>
      <c r="K84" s="22"/>
      <c r="L84" s="23"/>
      <c r="M84" s="13" t="str">
        <f t="shared" si="24"/>
        <v xml:space="preserve"> </v>
      </c>
      <c r="N84" s="22"/>
      <c r="O84" s="23"/>
      <c r="P84" s="13" t="str">
        <f t="shared" si="19"/>
        <v xml:space="preserve"> </v>
      </c>
      <c r="Q84" s="22"/>
      <c r="R84" s="23"/>
      <c r="S84" s="13" t="str">
        <f t="shared" si="25"/>
        <v xml:space="preserve"> </v>
      </c>
      <c r="T84" s="22"/>
      <c r="U84" s="23"/>
      <c r="V84" s="13" t="str">
        <f t="shared" si="26"/>
        <v xml:space="preserve"> </v>
      </c>
      <c r="W84" s="22"/>
      <c r="X84" s="23"/>
      <c r="Y84" s="13" t="str">
        <f t="shared" si="27"/>
        <v xml:space="preserve"> </v>
      </c>
      <c r="Z84" s="22"/>
      <c r="AA84" s="23"/>
      <c r="AB84" s="13" t="str">
        <f t="shared" si="28"/>
        <v xml:space="preserve"> </v>
      </c>
      <c r="AC84" s="22"/>
      <c r="AD84" s="23"/>
      <c r="AE84" s="13" t="str">
        <f t="shared" si="29"/>
        <v xml:space="preserve"> </v>
      </c>
      <c r="AF84" s="22"/>
      <c r="AG84" s="23"/>
      <c r="AH84" s="13" t="str">
        <f t="shared" si="30"/>
        <v xml:space="preserve"> </v>
      </c>
      <c r="AI84" s="22"/>
      <c r="AJ84" s="23"/>
      <c r="AK84" s="13" t="str">
        <f t="shared" si="20"/>
        <v xml:space="preserve"> </v>
      </c>
      <c r="AL84" s="22"/>
      <c r="AM84" s="23"/>
      <c r="AN84" s="13" t="str">
        <f t="shared" si="31"/>
        <v xml:space="preserve"> </v>
      </c>
      <c r="AO84" s="22"/>
      <c r="AP84" s="23"/>
      <c r="AQ84" s="13" t="str">
        <f t="shared" si="32"/>
        <v xml:space="preserve"> </v>
      </c>
      <c r="AR84" s="24">
        <f t="shared" si="21"/>
        <v>0</v>
      </c>
      <c r="AS84" s="25">
        <f t="shared" si="22"/>
        <v>0</v>
      </c>
      <c r="AT84" s="16" t="e">
        <f t="shared" si="33"/>
        <v>#DIV/0!</v>
      </c>
    </row>
    <row r="85" spans="1:46" s="4" customFormat="1" ht="20.100000000000001" customHeight="1" x14ac:dyDescent="0.2">
      <c r="A85" s="17"/>
      <c r="B85" s="18">
        <v>76</v>
      </c>
      <c r="C85" s="19"/>
      <c r="D85" s="20"/>
      <c r="E85" s="19"/>
      <c r="F85" s="19"/>
      <c r="G85" s="21"/>
      <c r="H85" s="22"/>
      <c r="I85" s="23"/>
      <c r="J85" s="13" t="str">
        <f t="shared" si="23"/>
        <v xml:space="preserve"> </v>
      </c>
      <c r="K85" s="22"/>
      <c r="L85" s="23"/>
      <c r="M85" s="13" t="str">
        <f t="shared" si="24"/>
        <v xml:space="preserve"> </v>
      </c>
      <c r="N85" s="22"/>
      <c r="O85" s="23"/>
      <c r="P85" s="13" t="str">
        <f t="shared" si="19"/>
        <v xml:space="preserve"> </v>
      </c>
      <c r="Q85" s="22"/>
      <c r="R85" s="23"/>
      <c r="S85" s="13" t="str">
        <f t="shared" si="25"/>
        <v xml:space="preserve"> </v>
      </c>
      <c r="T85" s="22"/>
      <c r="U85" s="23"/>
      <c r="V85" s="13" t="str">
        <f t="shared" si="26"/>
        <v xml:space="preserve"> </v>
      </c>
      <c r="W85" s="22"/>
      <c r="X85" s="23"/>
      <c r="Y85" s="13" t="str">
        <f t="shared" si="27"/>
        <v xml:space="preserve"> </v>
      </c>
      <c r="Z85" s="22"/>
      <c r="AA85" s="23"/>
      <c r="AB85" s="13" t="str">
        <f t="shared" si="28"/>
        <v xml:space="preserve"> </v>
      </c>
      <c r="AC85" s="22"/>
      <c r="AD85" s="23"/>
      <c r="AE85" s="13" t="str">
        <f t="shared" si="29"/>
        <v xml:space="preserve"> </v>
      </c>
      <c r="AF85" s="22"/>
      <c r="AG85" s="23"/>
      <c r="AH85" s="13" t="str">
        <f t="shared" si="30"/>
        <v xml:space="preserve"> </v>
      </c>
      <c r="AI85" s="22"/>
      <c r="AJ85" s="23"/>
      <c r="AK85" s="13" t="str">
        <f t="shared" si="20"/>
        <v xml:space="preserve"> </v>
      </c>
      <c r="AL85" s="22"/>
      <c r="AM85" s="23"/>
      <c r="AN85" s="13" t="str">
        <f t="shared" si="31"/>
        <v xml:space="preserve"> </v>
      </c>
      <c r="AO85" s="22"/>
      <c r="AP85" s="23"/>
      <c r="AQ85" s="13" t="str">
        <f t="shared" si="32"/>
        <v xml:space="preserve"> </v>
      </c>
      <c r="AR85" s="24">
        <f t="shared" si="21"/>
        <v>0</v>
      </c>
      <c r="AS85" s="25">
        <f t="shared" si="22"/>
        <v>0</v>
      </c>
      <c r="AT85" s="16" t="e">
        <f t="shared" si="33"/>
        <v>#DIV/0!</v>
      </c>
    </row>
    <row r="86" spans="1:46" s="4" customFormat="1" ht="20.100000000000001" customHeight="1" x14ac:dyDescent="0.2">
      <c r="A86" s="17"/>
      <c r="B86" s="18">
        <v>77</v>
      </c>
      <c r="C86" s="19"/>
      <c r="D86" s="20"/>
      <c r="E86" s="19"/>
      <c r="F86" s="19"/>
      <c r="G86" s="21"/>
      <c r="H86" s="22"/>
      <c r="I86" s="23"/>
      <c r="J86" s="13" t="str">
        <f t="shared" si="23"/>
        <v xml:space="preserve"> </v>
      </c>
      <c r="K86" s="22"/>
      <c r="L86" s="23"/>
      <c r="M86" s="13" t="str">
        <f t="shared" si="24"/>
        <v xml:space="preserve"> </v>
      </c>
      <c r="N86" s="22"/>
      <c r="O86" s="23"/>
      <c r="P86" s="13" t="str">
        <f t="shared" si="19"/>
        <v xml:space="preserve"> </v>
      </c>
      <c r="Q86" s="22"/>
      <c r="R86" s="23"/>
      <c r="S86" s="13" t="str">
        <f t="shared" si="25"/>
        <v xml:space="preserve"> </v>
      </c>
      <c r="T86" s="22"/>
      <c r="U86" s="23"/>
      <c r="V86" s="13" t="str">
        <f t="shared" si="26"/>
        <v xml:space="preserve"> </v>
      </c>
      <c r="W86" s="22"/>
      <c r="X86" s="23"/>
      <c r="Y86" s="13" t="str">
        <f t="shared" si="27"/>
        <v xml:space="preserve"> </v>
      </c>
      <c r="Z86" s="22"/>
      <c r="AA86" s="23"/>
      <c r="AB86" s="13" t="str">
        <f t="shared" si="28"/>
        <v xml:space="preserve"> </v>
      </c>
      <c r="AC86" s="22"/>
      <c r="AD86" s="23"/>
      <c r="AE86" s="13" t="str">
        <f t="shared" si="29"/>
        <v xml:space="preserve"> </v>
      </c>
      <c r="AF86" s="22"/>
      <c r="AG86" s="23"/>
      <c r="AH86" s="13" t="str">
        <f t="shared" si="30"/>
        <v xml:space="preserve"> </v>
      </c>
      <c r="AI86" s="22"/>
      <c r="AJ86" s="23"/>
      <c r="AK86" s="13" t="str">
        <f t="shared" si="20"/>
        <v xml:space="preserve"> </v>
      </c>
      <c r="AL86" s="22"/>
      <c r="AM86" s="23"/>
      <c r="AN86" s="13" t="str">
        <f t="shared" si="31"/>
        <v xml:space="preserve"> </v>
      </c>
      <c r="AO86" s="22"/>
      <c r="AP86" s="23"/>
      <c r="AQ86" s="13" t="str">
        <f t="shared" si="32"/>
        <v xml:space="preserve"> </v>
      </c>
      <c r="AR86" s="24">
        <f t="shared" si="21"/>
        <v>0</v>
      </c>
      <c r="AS86" s="25">
        <f t="shared" si="22"/>
        <v>0</v>
      </c>
      <c r="AT86" s="16" t="e">
        <f t="shared" si="33"/>
        <v>#DIV/0!</v>
      </c>
    </row>
    <row r="87" spans="1:46" s="4" customFormat="1" ht="20.100000000000001" customHeight="1" x14ac:dyDescent="0.2">
      <c r="A87" s="17"/>
      <c r="B87" s="18">
        <v>78</v>
      </c>
      <c r="C87" s="19"/>
      <c r="D87" s="20"/>
      <c r="E87" s="19"/>
      <c r="F87" s="19"/>
      <c r="G87" s="21"/>
      <c r="H87" s="22"/>
      <c r="I87" s="23"/>
      <c r="J87" s="13" t="str">
        <f t="shared" si="23"/>
        <v xml:space="preserve"> </v>
      </c>
      <c r="K87" s="22"/>
      <c r="L87" s="23"/>
      <c r="M87" s="13" t="str">
        <f t="shared" si="24"/>
        <v xml:space="preserve"> </v>
      </c>
      <c r="N87" s="22"/>
      <c r="O87" s="23"/>
      <c r="P87" s="13" t="str">
        <f t="shared" si="19"/>
        <v xml:space="preserve"> </v>
      </c>
      <c r="Q87" s="22"/>
      <c r="R87" s="23"/>
      <c r="S87" s="13" t="str">
        <f t="shared" si="25"/>
        <v xml:space="preserve"> </v>
      </c>
      <c r="T87" s="22"/>
      <c r="U87" s="23"/>
      <c r="V87" s="13" t="str">
        <f t="shared" si="26"/>
        <v xml:space="preserve"> </v>
      </c>
      <c r="W87" s="22"/>
      <c r="X87" s="23"/>
      <c r="Y87" s="13" t="str">
        <f t="shared" si="27"/>
        <v xml:space="preserve"> </v>
      </c>
      <c r="Z87" s="22"/>
      <c r="AA87" s="23"/>
      <c r="AB87" s="13" t="str">
        <f t="shared" si="28"/>
        <v xml:space="preserve"> </v>
      </c>
      <c r="AC87" s="22"/>
      <c r="AD87" s="23"/>
      <c r="AE87" s="13" t="str">
        <f t="shared" si="29"/>
        <v xml:space="preserve"> </v>
      </c>
      <c r="AF87" s="22"/>
      <c r="AG87" s="23"/>
      <c r="AH87" s="13" t="str">
        <f t="shared" si="30"/>
        <v xml:space="preserve"> </v>
      </c>
      <c r="AI87" s="22"/>
      <c r="AJ87" s="23"/>
      <c r="AK87" s="13" t="str">
        <f t="shared" si="20"/>
        <v xml:space="preserve"> </v>
      </c>
      <c r="AL87" s="22"/>
      <c r="AM87" s="23"/>
      <c r="AN87" s="13" t="str">
        <f t="shared" si="31"/>
        <v xml:space="preserve"> </v>
      </c>
      <c r="AO87" s="22"/>
      <c r="AP87" s="23"/>
      <c r="AQ87" s="13" t="str">
        <f t="shared" si="32"/>
        <v xml:space="preserve"> </v>
      </c>
      <c r="AR87" s="24">
        <f t="shared" si="21"/>
        <v>0</v>
      </c>
      <c r="AS87" s="25">
        <f t="shared" si="22"/>
        <v>0</v>
      </c>
      <c r="AT87" s="16" t="e">
        <f t="shared" si="33"/>
        <v>#DIV/0!</v>
      </c>
    </row>
    <row r="88" spans="1:46" s="4" customFormat="1" ht="20.100000000000001" customHeight="1" x14ac:dyDescent="0.2">
      <c r="A88" s="17"/>
      <c r="B88" s="18">
        <v>79</v>
      </c>
      <c r="C88" s="19"/>
      <c r="D88" s="20"/>
      <c r="E88" s="19"/>
      <c r="F88" s="19"/>
      <c r="G88" s="21"/>
      <c r="H88" s="22"/>
      <c r="I88" s="23"/>
      <c r="J88" s="13" t="str">
        <f t="shared" si="23"/>
        <v xml:space="preserve"> </v>
      </c>
      <c r="K88" s="22"/>
      <c r="L88" s="23"/>
      <c r="M88" s="13" t="str">
        <f t="shared" si="24"/>
        <v xml:space="preserve"> </v>
      </c>
      <c r="N88" s="22"/>
      <c r="O88" s="23"/>
      <c r="P88" s="13" t="str">
        <f t="shared" si="19"/>
        <v xml:space="preserve"> </v>
      </c>
      <c r="Q88" s="22"/>
      <c r="R88" s="23"/>
      <c r="S88" s="13" t="str">
        <f t="shared" si="25"/>
        <v xml:space="preserve"> </v>
      </c>
      <c r="T88" s="22"/>
      <c r="U88" s="23"/>
      <c r="V88" s="13" t="str">
        <f t="shared" si="26"/>
        <v xml:space="preserve"> </v>
      </c>
      <c r="W88" s="22"/>
      <c r="X88" s="23"/>
      <c r="Y88" s="13" t="str">
        <f t="shared" si="27"/>
        <v xml:space="preserve"> </v>
      </c>
      <c r="Z88" s="22"/>
      <c r="AA88" s="23"/>
      <c r="AB88" s="13" t="str">
        <f t="shared" si="28"/>
        <v xml:space="preserve"> </v>
      </c>
      <c r="AC88" s="22"/>
      <c r="AD88" s="23"/>
      <c r="AE88" s="13" t="str">
        <f t="shared" si="29"/>
        <v xml:space="preserve"> </v>
      </c>
      <c r="AF88" s="22"/>
      <c r="AG88" s="23"/>
      <c r="AH88" s="13" t="str">
        <f t="shared" si="30"/>
        <v xml:space="preserve"> </v>
      </c>
      <c r="AI88" s="22"/>
      <c r="AJ88" s="23"/>
      <c r="AK88" s="13" t="str">
        <f t="shared" si="20"/>
        <v xml:space="preserve"> </v>
      </c>
      <c r="AL88" s="22"/>
      <c r="AM88" s="23"/>
      <c r="AN88" s="13" t="str">
        <f t="shared" si="31"/>
        <v xml:space="preserve"> </v>
      </c>
      <c r="AO88" s="22"/>
      <c r="AP88" s="23"/>
      <c r="AQ88" s="13" t="str">
        <f t="shared" si="32"/>
        <v xml:space="preserve"> </v>
      </c>
      <c r="AR88" s="24">
        <f t="shared" si="21"/>
        <v>0</v>
      </c>
      <c r="AS88" s="25">
        <f t="shared" si="22"/>
        <v>0</v>
      </c>
      <c r="AT88" s="16" t="e">
        <f t="shared" si="33"/>
        <v>#DIV/0!</v>
      </c>
    </row>
    <row r="89" spans="1:46" s="4" customFormat="1" ht="20.100000000000001" customHeight="1" x14ac:dyDescent="0.2">
      <c r="A89" s="17"/>
      <c r="B89" s="18">
        <v>80</v>
      </c>
      <c r="C89" s="19"/>
      <c r="D89" s="20"/>
      <c r="E89" s="19"/>
      <c r="F89" s="19"/>
      <c r="G89" s="21"/>
      <c r="H89" s="22"/>
      <c r="I89" s="23"/>
      <c r="J89" s="13" t="str">
        <f t="shared" si="23"/>
        <v xml:space="preserve"> </v>
      </c>
      <c r="K89" s="22"/>
      <c r="L89" s="23"/>
      <c r="M89" s="13" t="str">
        <f t="shared" si="24"/>
        <v xml:space="preserve"> </v>
      </c>
      <c r="N89" s="22"/>
      <c r="O89" s="23"/>
      <c r="P89" s="13" t="str">
        <f t="shared" si="19"/>
        <v xml:space="preserve"> </v>
      </c>
      <c r="Q89" s="22"/>
      <c r="R89" s="23"/>
      <c r="S89" s="13" t="str">
        <f t="shared" si="25"/>
        <v xml:space="preserve"> </v>
      </c>
      <c r="T89" s="22"/>
      <c r="U89" s="23"/>
      <c r="V89" s="13" t="str">
        <f t="shared" si="26"/>
        <v xml:space="preserve"> </v>
      </c>
      <c r="W89" s="22"/>
      <c r="X89" s="23"/>
      <c r="Y89" s="13" t="str">
        <f t="shared" si="27"/>
        <v xml:space="preserve"> </v>
      </c>
      <c r="Z89" s="22"/>
      <c r="AA89" s="23"/>
      <c r="AB89" s="13" t="str">
        <f t="shared" si="28"/>
        <v xml:space="preserve"> </v>
      </c>
      <c r="AC89" s="22"/>
      <c r="AD89" s="23"/>
      <c r="AE89" s="13" t="str">
        <f t="shared" si="29"/>
        <v xml:space="preserve"> </v>
      </c>
      <c r="AF89" s="22"/>
      <c r="AG89" s="23"/>
      <c r="AH89" s="13" t="str">
        <f t="shared" si="30"/>
        <v xml:space="preserve"> </v>
      </c>
      <c r="AI89" s="22"/>
      <c r="AJ89" s="23"/>
      <c r="AK89" s="13" t="str">
        <f t="shared" si="20"/>
        <v xml:space="preserve"> </v>
      </c>
      <c r="AL89" s="22"/>
      <c r="AM89" s="23"/>
      <c r="AN89" s="13" t="str">
        <f t="shared" si="31"/>
        <v xml:space="preserve"> </v>
      </c>
      <c r="AO89" s="22"/>
      <c r="AP89" s="23"/>
      <c r="AQ89" s="13" t="str">
        <f t="shared" si="32"/>
        <v xml:space="preserve"> </v>
      </c>
      <c r="AR89" s="24">
        <f t="shared" si="21"/>
        <v>0</v>
      </c>
      <c r="AS89" s="25">
        <f t="shared" si="22"/>
        <v>0</v>
      </c>
      <c r="AT89" s="16" t="e">
        <f t="shared" si="33"/>
        <v>#DIV/0!</v>
      </c>
    </row>
    <row r="90" spans="1:46" s="4" customFormat="1" ht="20.100000000000001" customHeight="1" x14ac:dyDescent="0.2">
      <c r="A90" s="17"/>
      <c r="B90" s="18">
        <v>81</v>
      </c>
      <c r="C90" s="19"/>
      <c r="D90" s="20"/>
      <c r="E90" s="19"/>
      <c r="F90" s="19"/>
      <c r="G90" s="21"/>
      <c r="H90" s="22"/>
      <c r="I90" s="23"/>
      <c r="J90" s="13" t="str">
        <f t="shared" si="23"/>
        <v xml:space="preserve"> </v>
      </c>
      <c r="K90" s="22"/>
      <c r="L90" s="23"/>
      <c r="M90" s="13" t="str">
        <f t="shared" si="24"/>
        <v xml:space="preserve"> </v>
      </c>
      <c r="N90" s="22"/>
      <c r="O90" s="23"/>
      <c r="P90" s="13" t="str">
        <f t="shared" si="19"/>
        <v xml:space="preserve"> </v>
      </c>
      <c r="Q90" s="22"/>
      <c r="R90" s="23"/>
      <c r="S90" s="13" t="str">
        <f t="shared" si="25"/>
        <v xml:space="preserve"> </v>
      </c>
      <c r="T90" s="22"/>
      <c r="U90" s="23"/>
      <c r="V90" s="13" t="str">
        <f t="shared" si="26"/>
        <v xml:space="preserve"> </v>
      </c>
      <c r="W90" s="22"/>
      <c r="X90" s="23"/>
      <c r="Y90" s="13" t="str">
        <f t="shared" si="27"/>
        <v xml:space="preserve"> </v>
      </c>
      <c r="Z90" s="22"/>
      <c r="AA90" s="23"/>
      <c r="AB90" s="13" t="str">
        <f t="shared" si="28"/>
        <v xml:space="preserve"> </v>
      </c>
      <c r="AC90" s="22"/>
      <c r="AD90" s="23"/>
      <c r="AE90" s="13" t="str">
        <f t="shared" si="29"/>
        <v xml:space="preserve"> </v>
      </c>
      <c r="AF90" s="22"/>
      <c r="AG90" s="23"/>
      <c r="AH90" s="13" t="str">
        <f t="shared" si="30"/>
        <v xml:space="preserve"> </v>
      </c>
      <c r="AI90" s="22"/>
      <c r="AJ90" s="23"/>
      <c r="AK90" s="13" t="str">
        <f t="shared" si="20"/>
        <v xml:space="preserve"> </v>
      </c>
      <c r="AL90" s="22"/>
      <c r="AM90" s="23"/>
      <c r="AN90" s="13" t="str">
        <f t="shared" si="31"/>
        <v xml:space="preserve"> </v>
      </c>
      <c r="AO90" s="22"/>
      <c r="AP90" s="23"/>
      <c r="AQ90" s="13" t="str">
        <f t="shared" si="32"/>
        <v xml:space="preserve"> </v>
      </c>
      <c r="AR90" s="24">
        <f t="shared" si="21"/>
        <v>0</v>
      </c>
      <c r="AS90" s="25">
        <f t="shared" si="22"/>
        <v>0</v>
      </c>
      <c r="AT90" s="16" t="e">
        <f t="shared" si="33"/>
        <v>#DIV/0!</v>
      </c>
    </row>
    <row r="91" spans="1:46" s="4" customFormat="1" ht="20.100000000000001" customHeight="1" x14ac:dyDescent="0.2">
      <c r="A91" s="17"/>
      <c r="B91" s="18">
        <v>82</v>
      </c>
      <c r="C91" s="19"/>
      <c r="D91" s="20"/>
      <c r="E91" s="19"/>
      <c r="F91" s="19"/>
      <c r="G91" s="21"/>
      <c r="H91" s="22"/>
      <c r="I91" s="23"/>
      <c r="J91" s="13" t="str">
        <f t="shared" si="23"/>
        <v xml:space="preserve"> </v>
      </c>
      <c r="K91" s="22"/>
      <c r="L91" s="23"/>
      <c r="M91" s="13" t="str">
        <f t="shared" si="24"/>
        <v xml:space="preserve"> </v>
      </c>
      <c r="N91" s="22"/>
      <c r="O91" s="23"/>
      <c r="P91" s="13" t="str">
        <f t="shared" si="19"/>
        <v xml:space="preserve"> </v>
      </c>
      <c r="Q91" s="22"/>
      <c r="R91" s="23"/>
      <c r="S91" s="13" t="str">
        <f t="shared" si="25"/>
        <v xml:space="preserve"> </v>
      </c>
      <c r="T91" s="22"/>
      <c r="U91" s="23"/>
      <c r="V91" s="13" t="str">
        <f t="shared" si="26"/>
        <v xml:space="preserve"> </v>
      </c>
      <c r="W91" s="22"/>
      <c r="X91" s="23"/>
      <c r="Y91" s="13" t="str">
        <f t="shared" si="27"/>
        <v xml:space="preserve"> </v>
      </c>
      <c r="Z91" s="22"/>
      <c r="AA91" s="23"/>
      <c r="AB91" s="13" t="str">
        <f t="shared" si="28"/>
        <v xml:space="preserve"> </v>
      </c>
      <c r="AC91" s="22"/>
      <c r="AD91" s="23"/>
      <c r="AE91" s="13" t="str">
        <f t="shared" si="29"/>
        <v xml:space="preserve"> </v>
      </c>
      <c r="AF91" s="22"/>
      <c r="AG91" s="23"/>
      <c r="AH91" s="13" t="str">
        <f t="shared" si="30"/>
        <v xml:space="preserve"> </v>
      </c>
      <c r="AI91" s="22"/>
      <c r="AJ91" s="23"/>
      <c r="AK91" s="13" t="str">
        <f t="shared" si="20"/>
        <v xml:space="preserve"> </v>
      </c>
      <c r="AL91" s="22"/>
      <c r="AM91" s="23"/>
      <c r="AN91" s="13" t="str">
        <f t="shared" si="31"/>
        <v xml:space="preserve"> </v>
      </c>
      <c r="AO91" s="22"/>
      <c r="AP91" s="23"/>
      <c r="AQ91" s="13" t="str">
        <f t="shared" si="32"/>
        <v xml:space="preserve"> </v>
      </c>
      <c r="AR91" s="24">
        <f t="shared" si="21"/>
        <v>0</v>
      </c>
      <c r="AS91" s="25">
        <f t="shared" si="22"/>
        <v>0</v>
      </c>
      <c r="AT91" s="16" t="e">
        <f t="shared" si="33"/>
        <v>#DIV/0!</v>
      </c>
    </row>
    <row r="92" spans="1:46" s="4" customFormat="1" ht="20.100000000000001" customHeight="1" x14ac:dyDescent="0.2">
      <c r="A92" s="17"/>
      <c r="B92" s="18">
        <v>83</v>
      </c>
      <c r="C92" s="19"/>
      <c r="D92" s="20"/>
      <c r="E92" s="19"/>
      <c r="F92" s="19"/>
      <c r="G92" s="21"/>
      <c r="H92" s="22"/>
      <c r="I92" s="23"/>
      <c r="J92" s="13" t="str">
        <f t="shared" si="23"/>
        <v xml:space="preserve"> </v>
      </c>
      <c r="K92" s="22"/>
      <c r="L92" s="23"/>
      <c r="M92" s="13" t="str">
        <f t="shared" si="24"/>
        <v xml:space="preserve"> </v>
      </c>
      <c r="N92" s="22"/>
      <c r="O92" s="23"/>
      <c r="P92" s="13" t="str">
        <f t="shared" si="19"/>
        <v xml:space="preserve"> </v>
      </c>
      <c r="Q92" s="22"/>
      <c r="R92" s="23"/>
      <c r="S92" s="13" t="str">
        <f t="shared" si="25"/>
        <v xml:space="preserve"> </v>
      </c>
      <c r="T92" s="22"/>
      <c r="U92" s="23"/>
      <c r="V92" s="13" t="str">
        <f t="shared" si="26"/>
        <v xml:space="preserve"> </v>
      </c>
      <c r="W92" s="22"/>
      <c r="X92" s="23"/>
      <c r="Y92" s="13" t="str">
        <f t="shared" si="27"/>
        <v xml:space="preserve"> </v>
      </c>
      <c r="Z92" s="22"/>
      <c r="AA92" s="23"/>
      <c r="AB92" s="13" t="str">
        <f t="shared" si="28"/>
        <v xml:space="preserve"> </v>
      </c>
      <c r="AC92" s="22"/>
      <c r="AD92" s="23"/>
      <c r="AE92" s="13" t="str">
        <f t="shared" si="29"/>
        <v xml:space="preserve"> </v>
      </c>
      <c r="AF92" s="22"/>
      <c r="AG92" s="23"/>
      <c r="AH92" s="13" t="str">
        <f t="shared" si="30"/>
        <v xml:space="preserve"> </v>
      </c>
      <c r="AI92" s="22"/>
      <c r="AJ92" s="23"/>
      <c r="AK92" s="13" t="str">
        <f t="shared" si="20"/>
        <v xml:space="preserve"> </v>
      </c>
      <c r="AL92" s="22"/>
      <c r="AM92" s="23"/>
      <c r="AN92" s="13" t="str">
        <f t="shared" si="31"/>
        <v xml:space="preserve"> </v>
      </c>
      <c r="AO92" s="22"/>
      <c r="AP92" s="23"/>
      <c r="AQ92" s="13" t="str">
        <f t="shared" si="32"/>
        <v xml:space="preserve"> </v>
      </c>
      <c r="AR92" s="24">
        <f t="shared" si="21"/>
        <v>0</v>
      </c>
      <c r="AS92" s="25">
        <f t="shared" si="22"/>
        <v>0</v>
      </c>
      <c r="AT92" s="16" t="e">
        <f t="shared" si="33"/>
        <v>#DIV/0!</v>
      </c>
    </row>
    <row r="93" spans="1:46" s="4" customFormat="1" ht="20.100000000000001" customHeight="1" x14ac:dyDescent="0.2">
      <c r="A93" s="17"/>
      <c r="B93" s="18">
        <v>84</v>
      </c>
      <c r="C93" s="19"/>
      <c r="D93" s="20"/>
      <c r="E93" s="19"/>
      <c r="F93" s="19"/>
      <c r="G93" s="21"/>
      <c r="H93" s="22"/>
      <c r="I93" s="23"/>
      <c r="J93" s="13" t="str">
        <f t="shared" si="23"/>
        <v xml:space="preserve"> </v>
      </c>
      <c r="K93" s="22"/>
      <c r="L93" s="23"/>
      <c r="M93" s="13" t="str">
        <f t="shared" si="24"/>
        <v xml:space="preserve"> </v>
      </c>
      <c r="N93" s="22"/>
      <c r="O93" s="23"/>
      <c r="P93" s="13" t="str">
        <f t="shared" si="19"/>
        <v xml:space="preserve"> </v>
      </c>
      <c r="Q93" s="22"/>
      <c r="R93" s="23"/>
      <c r="S93" s="13" t="str">
        <f t="shared" si="25"/>
        <v xml:space="preserve"> </v>
      </c>
      <c r="T93" s="22"/>
      <c r="U93" s="23"/>
      <c r="V93" s="13" t="str">
        <f t="shared" si="26"/>
        <v xml:space="preserve"> </v>
      </c>
      <c r="W93" s="22"/>
      <c r="X93" s="23"/>
      <c r="Y93" s="13" t="str">
        <f t="shared" si="27"/>
        <v xml:space="preserve"> </v>
      </c>
      <c r="Z93" s="22"/>
      <c r="AA93" s="23"/>
      <c r="AB93" s="13" t="str">
        <f t="shared" si="28"/>
        <v xml:space="preserve"> </v>
      </c>
      <c r="AC93" s="22"/>
      <c r="AD93" s="23"/>
      <c r="AE93" s="13" t="str">
        <f t="shared" si="29"/>
        <v xml:space="preserve"> </v>
      </c>
      <c r="AF93" s="22"/>
      <c r="AG93" s="23"/>
      <c r="AH93" s="13" t="str">
        <f t="shared" si="30"/>
        <v xml:space="preserve"> </v>
      </c>
      <c r="AI93" s="22"/>
      <c r="AJ93" s="23"/>
      <c r="AK93" s="13" t="str">
        <f t="shared" si="20"/>
        <v xml:space="preserve"> </v>
      </c>
      <c r="AL93" s="22"/>
      <c r="AM93" s="23"/>
      <c r="AN93" s="13" t="str">
        <f t="shared" si="31"/>
        <v xml:space="preserve"> </v>
      </c>
      <c r="AO93" s="22"/>
      <c r="AP93" s="23"/>
      <c r="AQ93" s="13" t="str">
        <f t="shared" si="32"/>
        <v xml:space="preserve"> </v>
      </c>
      <c r="AR93" s="24">
        <f t="shared" si="21"/>
        <v>0</v>
      </c>
      <c r="AS93" s="25">
        <f t="shared" si="22"/>
        <v>0</v>
      </c>
      <c r="AT93" s="16" t="e">
        <f t="shared" si="33"/>
        <v>#DIV/0!</v>
      </c>
    </row>
    <row r="94" spans="1:46" s="4" customFormat="1" ht="20.100000000000001" customHeight="1" x14ac:dyDescent="0.2">
      <c r="A94" s="17"/>
      <c r="B94" s="18">
        <v>85</v>
      </c>
      <c r="C94" s="19"/>
      <c r="D94" s="20"/>
      <c r="E94" s="19"/>
      <c r="F94" s="19"/>
      <c r="G94" s="21"/>
      <c r="H94" s="22"/>
      <c r="I94" s="23"/>
      <c r="J94" s="13" t="str">
        <f t="shared" si="23"/>
        <v xml:space="preserve"> </v>
      </c>
      <c r="K94" s="22"/>
      <c r="L94" s="23"/>
      <c r="M94" s="13" t="str">
        <f t="shared" si="24"/>
        <v xml:space="preserve"> </v>
      </c>
      <c r="N94" s="22"/>
      <c r="O94" s="23"/>
      <c r="P94" s="13" t="str">
        <f t="shared" si="19"/>
        <v xml:space="preserve"> </v>
      </c>
      <c r="Q94" s="22"/>
      <c r="R94" s="23"/>
      <c r="S94" s="13" t="str">
        <f t="shared" si="25"/>
        <v xml:space="preserve"> </v>
      </c>
      <c r="T94" s="22"/>
      <c r="U94" s="23"/>
      <c r="V94" s="13" t="str">
        <f t="shared" si="26"/>
        <v xml:space="preserve"> </v>
      </c>
      <c r="W94" s="22"/>
      <c r="X94" s="23"/>
      <c r="Y94" s="13" t="str">
        <f t="shared" si="27"/>
        <v xml:space="preserve"> </v>
      </c>
      <c r="Z94" s="22"/>
      <c r="AA94" s="23"/>
      <c r="AB94" s="13" t="str">
        <f t="shared" si="28"/>
        <v xml:space="preserve"> </v>
      </c>
      <c r="AC94" s="22"/>
      <c r="AD94" s="23"/>
      <c r="AE94" s="13" t="str">
        <f t="shared" si="29"/>
        <v xml:space="preserve"> </v>
      </c>
      <c r="AF94" s="22"/>
      <c r="AG94" s="23"/>
      <c r="AH94" s="13" t="str">
        <f t="shared" si="30"/>
        <v xml:space="preserve"> </v>
      </c>
      <c r="AI94" s="22"/>
      <c r="AJ94" s="23"/>
      <c r="AK94" s="13" t="str">
        <f t="shared" si="20"/>
        <v xml:space="preserve"> </v>
      </c>
      <c r="AL94" s="22"/>
      <c r="AM94" s="23"/>
      <c r="AN94" s="13" t="str">
        <f t="shared" si="31"/>
        <v xml:space="preserve"> </v>
      </c>
      <c r="AO94" s="22"/>
      <c r="AP94" s="23"/>
      <c r="AQ94" s="13" t="str">
        <f t="shared" si="32"/>
        <v xml:space="preserve"> </v>
      </c>
      <c r="AR94" s="24">
        <f t="shared" si="21"/>
        <v>0</v>
      </c>
      <c r="AS94" s="25">
        <f t="shared" si="22"/>
        <v>0</v>
      </c>
      <c r="AT94" s="16" t="e">
        <f t="shared" si="33"/>
        <v>#DIV/0!</v>
      </c>
    </row>
    <row r="95" spans="1:46" s="4" customFormat="1" ht="20.100000000000001" customHeight="1" x14ac:dyDescent="0.2">
      <c r="A95" s="17"/>
      <c r="B95" s="18">
        <v>86</v>
      </c>
      <c r="C95" s="19"/>
      <c r="D95" s="20"/>
      <c r="E95" s="19"/>
      <c r="F95" s="19"/>
      <c r="G95" s="21"/>
      <c r="H95" s="22"/>
      <c r="I95" s="23"/>
      <c r="J95" s="13" t="str">
        <f t="shared" si="23"/>
        <v xml:space="preserve"> </v>
      </c>
      <c r="K95" s="22"/>
      <c r="L95" s="23"/>
      <c r="M95" s="13" t="str">
        <f t="shared" si="24"/>
        <v xml:space="preserve"> </v>
      </c>
      <c r="N95" s="22"/>
      <c r="O95" s="23"/>
      <c r="P95" s="13" t="str">
        <f t="shared" si="19"/>
        <v xml:space="preserve"> </v>
      </c>
      <c r="Q95" s="22"/>
      <c r="R95" s="23"/>
      <c r="S95" s="13" t="str">
        <f t="shared" si="25"/>
        <v xml:space="preserve"> </v>
      </c>
      <c r="T95" s="22"/>
      <c r="U95" s="23"/>
      <c r="V95" s="13" t="str">
        <f t="shared" si="26"/>
        <v xml:space="preserve"> </v>
      </c>
      <c r="W95" s="22"/>
      <c r="X95" s="23"/>
      <c r="Y95" s="13" t="str">
        <f t="shared" si="27"/>
        <v xml:space="preserve"> </v>
      </c>
      <c r="Z95" s="22"/>
      <c r="AA95" s="23"/>
      <c r="AB95" s="13" t="str">
        <f t="shared" si="28"/>
        <v xml:space="preserve"> </v>
      </c>
      <c r="AC95" s="22"/>
      <c r="AD95" s="23"/>
      <c r="AE95" s="13" t="str">
        <f t="shared" si="29"/>
        <v xml:space="preserve"> </v>
      </c>
      <c r="AF95" s="22"/>
      <c r="AG95" s="23"/>
      <c r="AH95" s="13" t="str">
        <f t="shared" si="30"/>
        <v xml:space="preserve"> </v>
      </c>
      <c r="AI95" s="22"/>
      <c r="AJ95" s="23"/>
      <c r="AK95" s="13" t="str">
        <f t="shared" si="20"/>
        <v xml:space="preserve"> </v>
      </c>
      <c r="AL95" s="22"/>
      <c r="AM95" s="23"/>
      <c r="AN95" s="13" t="str">
        <f t="shared" si="31"/>
        <v xml:space="preserve"> </v>
      </c>
      <c r="AO95" s="22"/>
      <c r="AP95" s="23"/>
      <c r="AQ95" s="13" t="str">
        <f t="shared" si="32"/>
        <v xml:space="preserve"> </v>
      </c>
      <c r="AR95" s="24">
        <f t="shared" si="21"/>
        <v>0</v>
      </c>
      <c r="AS95" s="25">
        <f t="shared" si="22"/>
        <v>0</v>
      </c>
      <c r="AT95" s="16" t="e">
        <f t="shared" si="33"/>
        <v>#DIV/0!</v>
      </c>
    </row>
    <row r="96" spans="1:46" s="4" customFormat="1" ht="20.100000000000001" customHeight="1" x14ac:dyDescent="0.2">
      <c r="A96" s="17"/>
      <c r="B96" s="18">
        <v>87</v>
      </c>
      <c r="C96" s="19"/>
      <c r="D96" s="20"/>
      <c r="E96" s="19"/>
      <c r="F96" s="19"/>
      <c r="G96" s="21"/>
      <c r="H96" s="22"/>
      <c r="I96" s="23"/>
      <c r="J96" s="13" t="str">
        <f t="shared" si="23"/>
        <v xml:space="preserve"> </v>
      </c>
      <c r="K96" s="22"/>
      <c r="L96" s="23"/>
      <c r="M96" s="13" t="str">
        <f t="shared" si="24"/>
        <v xml:space="preserve"> </v>
      </c>
      <c r="N96" s="22"/>
      <c r="O96" s="23"/>
      <c r="P96" s="13" t="str">
        <f t="shared" si="19"/>
        <v xml:space="preserve"> </v>
      </c>
      <c r="Q96" s="22"/>
      <c r="R96" s="23"/>
      <c r="S96" s="13" t="str">
        <f t="shared" si="25"/>
        <v xml:space="preserve"> </v>
      </c>
      <c r="T96" s="22"/>
      <c r="U96" s="23"/>
      <c r="V96" s="13" t="str">
        <f t="shared" si="26"/>
        <v xml:space="preserve"> </v>
      </c>
      <c r="W96" s="22"/>
      <c r="X96" s="23"/>
      <c r="Y96" s="13" t="str">
        <f t="shared" si="27"/>
        <v xml:space="preserve"> </v>
      </c>
      <c r="Z96" s="22"/>
      <c r="AA96" s="23"/>
      <c r="AB96" s="13" t="str">
        <f t="shared" si="28"/>
        <v xml:space="preserve"> </v>
      </c>
      <c r="AC96" s="22"/>
      <c r="AD96" s="23"/>
      <c r="AE96" s="13" t="str">
        <f t="shared" si="29"/>
        <v xml:space="preserve"> </v>
      </c>
      <c r="AF96" s="22"/>
      <c r="AG96" s="23"/>
      <c r="AH96" s="13" t="str">
        <f t="shared" si="30"/>
        <v xml:space="preserve"> </v>
      </c>
      <c r="AI96" s="22"/>
      <c r="AJ96" s="23"/>
      <c r="AK96" s="13" t="str">
        <f t="shared" si="20"/>
        <v xml:space="preserve"> </v>
      </c>
      <c r="AL96" s="22"/>
      <c r="AM96" s="23"/>
      <c r="AN96" s="13" t="str">
        <f t="shared" si="31"/>
        <v xml:space="preserve"> </v>
      </c>
      <c r="AO96" s="22"/>
      <c r="AP96" s="23"/>
      <c r="AQ96" s="13" t="str">
        <f t="shared" si="32"/>
        <v xml:space="preserve"> </v>
      </c>
      <c r="AR96" s="24">
        <f t="shared" si="21"/>
        <v>0</v>
      </c>
      <c r="AS96" s="25">
        <f t="shared" si="22"/>
        <v>0</v>
      </c>
      <c r="AT96" s="16" t="e">
        <f t="shared" si="33"/>
        <v>#DIV/0!</v>
      </c>
    </row>
    <row r="97" spans="1:46" s="4" customFormat="1" ht="20.100000000000001" customHeight="1" x14ac:dyDescent="0.2">
      <c r="A97" s="17"/>
      <c r="B97" s="18">
        <v>88</v>
      </c>
      <c r="C97" s="19"/>
      <c r="D97" s="20"/>
      <c r="E97" s="19"/>
      <c r="F97" s="19"/>
      <c r="G97" s="21"/>
      <c r="H97" s="22"/>
      <c r="I97" s="23"/>
      <c r="J97" s="13" t="str">
        <f t="shared" si="23"/>
        <v xml:space="preserve"> </v>
      </c>
      <c r="K97" s="22"/>
      <c r="L97" s="23"/>
      <c r="M97" s="13" t="str">
        <f t="shared" si="24"/>
        <v xml:space="preserve"> </v>
      </c>
      <c r="N97" s="22"/>
      <c r="O97" s="23"/>
      <c r="P97" s="13" t="str">
        <f t="shared" si="19"/>
        <v xml:space="preserve"> </v>
      </c>
      <c r="Q97" s="22"/>
      <c r="R97" s="23"/>
      <c r="S97" s="13" t="str">
        <f t="shared" si="25"/>
        <v xml:space="preserve"> </v>
      </c>
      <c r="T97" s="22"/>
      <c r="U97" s="23"/>
      <c r="V97" s="13" t="str">
        <f t="shared" si="26"/>
        <v xml:space="preserve"> </v>
      </c>
      <c r="W97" s="22"/>
      <c r="X97" s="23"/>
      <c r="Y97" s="13" t="str">
        <f t="shared" si="27"/>
        <v xml:space="preserve"> </v>
      </c>
      <c r="Z97" s="22"/>
      <c r="AA97" s="23"/>
      <c r="AB97" s="13" t="str">
        <f t="shared" si="28"/>
        <v xml:space="preserve"> </v>
      </c>
      <c r="AC97" s="22"/>
      <c r="AD97" s="23"/>
      <c r="AE97" s="13" t="str">
        <f t="shared" si="29"/>
        <v xml:space="preserve"> </v>
      </c>
      <c r="AF97" s="22"/>
      <c r="AG97" s="23"/>
      <c r="AH97" s="13" t="str">
        <f t="shared" si="30"/>
        <v xml:space="preserve"> </v>
      </c>
      <c r="AI97" s="22"/>
      <c r="AJ97" s="23"/>
      <c r="AK97" s="13" t="str">
        <f t="shared" si="20"/>
        <v xml:space="preserve"> </v>
      </c>
      <c r="AL97" s="22"/>
      <c r="AM97" s="23"/>
      <c r="AN97" s="13" t="str">
        <f t="shared" si="31"/>
        <v xml:space="preserve"> </v>
      </c>
      <c r="AO97" s="22"/>
      <c r="AP97" s="23"/>
      <c r="AQ97" s="13" t="str">
        <f t="shared" si="32"/>
        <v xml:space="preserve"> </v>
      </c>
      <c r="AR97" s="24">
        <f t="shared" si="21"/>
        <v>0</v>
      </c>
      <c r="AS97" s="25">
        <f t="shared" si="22"/>
        <v>0</v>
      </c>
      <c r="AT97" s="16" t="e">
        <f t="shared" si="33"/>
        <v>#DIV/0!</v>
      </c>
    </row>
    <row r="98" spans="1:46" s="4" customFormat="1" ht="20.100000000000001" customHeight="1" x14ac:dyDescent="0.2">
      <c r="A98" s="17"/>
      <c r="B98" s="18">
        <v>89</v>
      </c>
      <c r="C98" s="19"/>
      <c r="D98" s="20"/>
      <c r="E98" s="19"/>
      <c r="F98" s="19"/>
      <c r="G98" s="21"/>
      <c r="H98" s="22"/>
      <c r="I98" s="23"/>
      <c r="J98" s="13" t="str">
        <f t="shared" si="23"/>
        <v xml:space="preserve"> </v>
      </c>
      <c r="K98" s="22"/>
      <c r="L98" s="23"/>
      <c r="M98" s="13" t="str">
        <f t="shared" si="24"/>
        <v xml:space="preserve"> </v>
      </c>
      <c r="N98" s="22"/>
      <c r="O98" s="23"/>
      <c r="P98" s="13" t="str">
        <f t="shared" si="19"/>
        <v xml:space="preserve"> </v>
      </c>
      <c r="Q98" s="22"/>
      <c r="R98" s="23"/>
      <c r="S98" s="13" t="str">
        <f t="shared" si="25"/>
        <v xml:space="preserve"> </v>
      </c>
      <c r="T98" s="22"/>
      <c r="U98" s="23"/>
      <c r="V98" s="13" t="str">
        <f t="shared" si="26"/>
        <v xml:space="preserve"> </v>
      </c>
      <c r="W98" s="22"/>
      <c r="X98" s="23"/>
      <c r="Y98" s="13" t="str">
        <f t="shared" si="27"/>
        <v xml:space="preserve"> </v>
      </c>
      <c r="Z98" s="22"/>
      <c r="AA98" s="23"/>
      <c r="AB98" s="13" t="str">
        <f t="shared" si="28"/>
        <v xml:space="preserve"> </v>
      </c>
      <c r="AC98" s="22"/>
      <c r="AD98" s="23"/>
      <c r="AE98" s="13" t="str">
        <f t="shared" si="29"/>
        <v xml:space="preserve"> </v>
      </c>
      <c r="AF98" s="22"/>
      <c r="AG98" s="23"/>
      <c r="AH98" s="13" t="str">
        <f t="shared" si="30"/>
        <v xml:space="preserve"> </v>
      </c>
      <c r="AI98" s="22"/>
      <c r="AJ98" s="23"/>
      <c r="AK98" s="13" t="str">
        <f t="shared" si="20"/>
        <v xml:space="preserve"> </v>
      </c>
      <c r="AL98" s="22"/>
      <c r="AM98" s="23"/>
      <c r="AN98" s="13" t="str">
        <f t="shared" si="31"/>
        <v xml:space="preserve"> </v>
      </c>
      <c r="AO98" s="22"/>
      <c r="AP98" s="23"/>
      <c r="AQ98" s="13" t="str">
        <f t="shared" si="32"/>
        <v xml:space="preserve"> </v>
      </c>
      <c r="AR98" s="24">
        <f t="shared" si="21"/>
        <v>0</v>
      </c>
      <c r="AS98" s="25">
        <f t="shared" si="22"/>
        <v>0</v>
      </c>
      <c r="AT98" s="16" t="e">
        <f t="shared" si="33"/>
        <v>#DIV/0!</v>
      </c>
    </row>
    <row r="99" spans="1:46" s="4" customFormat="1" ht="20.100000000000001" customHeight="1" x14ac:dyDescent="0.2">
      <c r="A99" s="17"/>
      <c r="B99" s="18">
        <v>90</v>
      </c>
      <c r="C99" s="19"/>
      <c r="D99" s="20"/>
      <c r="E99" s="19"/>
      <c r="F99" s="19"/>
      <c r="G99" s="21"/>
      <c r="H99" s="22"/>
      <c r="I99" s="23"/>
      <c r="J99" s="13" t="str">
        <f t="shared" si="23"/>
        <v xml:space="preserve"> </v>
      </c>
      <c r="K99" s="22"/>
      <c r="L99" s="23"/>
      <c r="M99" s="13" t="str">
        <f t="shared" si="24"/>
        <v xml:space="preserve"> </v>
      </c>
      <c r="N99" s="22"/>
      <c r="O99" s="23"/>
      <c r="P99" s="13" t="str">
        <f t="shared" si="19"/>
        <v xml:space="preserve"> </v>
      </c>
      <c r="Q99" s="22"/>
      <c r="R99" s="23"/>
      <c r="S99" s="13" t="str">
        <f t="shared" si="25"/>
        <v xml:space="preserve"> </v>
      </c>
      <c r="T99" s="22"/>
      <c r="U99" s="23"/>
      <c r="V99" s="13" t="str">
        <f t="shared" si="26"/>
        <v xml:space="preserve"> </v>
      </c>
      <c r="W99" s="22"/>
      <c r="X99" s="23"/>
      <c r="Y99" s="13" t="str">
        <f t="shared" si="27"/>
        <v xml:space="preserve"> </v>
      </c>
      <c r="Z99" s="22"/>
      <c r="AA99" s="23"/>
      <c r="AB99" s="13" t="str">
        <f t="shared" si="28"/>
        <v xml:space="preserve"> </v>
      </c>
      <c r="AC99" s="22"/>
      <c r="AD99" s="23"/>
      <c r="AE99" s="13" t="str">
        <f t="shared" si="29"/>
        <v xml:space="preserve"> </v>
      </c>
      <c r="AF99" s="22"/>
      <c r="AG99" s="23"/>
      <c r="AH99" s="13" t="str">
        <f t="shared" si="30"/>
        <v xml:space="preserve"> </v>
      </c>
      <c r="AI99" s="22"/>
      <c r="AJ99" s="23"/>
      <c r="AK99" s="13" t="str">
        <f t="shared" si="20"/>
        <v xml:space="preserve"> </v>
      </c>
      <c r="AL99" s="22"/>
      <c r="AM99" s="23"/>
      <c r="AN99" s="13" t="str">
        <f t="shared" si="31"/>
        <v xml:space="preserve"> </v>
      </c>
      <c r="AO99" s="22"/>
      <c r="AP99" s="23"/>
      <c r="AQ99" s="13" t="str">
        <f t="shared" si="32"/>
        <v xml:space="preserve"> </v>
      </c>
      <c r="AR99" s="24">
        <f t="shared" si="21"/>
        <v>0</v>
      </c>
      <c r="AS99" s="25">
        <f t="shared" si="22"/>
        <v>0</v>
      </c>
      <c r="AT99" s="16" t="e">
        <f t="shared" si="33"/>
        <v>#DIV/0!</v>
      </c>
    </row>
    <row r="100" spans="1:46" s="4" customFormat="1" ht="20.100000000000001" customHeight="1" x14ac:dyDescent="0.2">
      <c r="A100" s="17"/>
      <c r="B100" s="18">
        <v>91</v>
      </c>
      <c r="C100" s="19"/>
      <c r="D100" s="20"/>
      <c r="E100" s="19"/>
      <c r="F100" s="19"/>
      <c r="G100" s="21"/>
      <c r="H100" s="22"/>
      <c r="I100" s="23"/>
      <c r="J100" s="13" t="str">
        <f t="shared" si="23"/>
        <v xml:space="preserve"> </v>
      </c>
      <c r="K100" s="22"/>
      <c r="L100" s="23"/>
      <c r="M100" s="13" t="str">
        <f t="shared" si="24"/>
        <v xml:space="preserve"> </v>
      </c>
      <c r="N100" s="22"/>
      <c r="O100" s="23"/>
      <c r="P100" s="13" t="str">
        <f t="shared" si="19"/>
        <v xml:space="preserve"> </v>
      </c>
      <c r="Q100" s="22"/>
      <c r="R100" s="23"/>
      <c r="S100" s="13" t="str">
        <f t="shared" si="25"/>
        <v xml:space="preserve"> </v>
      </c>
      <c r="T100" s="22"/>
      <c r="U100" s="23"/>
      <c r="V100" s="13" t="str">
        <f t="shared" si="26"/>
        <v xml:space="preserve"> </v>
      </c>
      <c r="W100" s="22"/>
      <c r="X100" s="23"/>
      <c r="Y100" s="13" t="str">
        <f t="shared" si="27"/>
        <v xml:space="preserve"> </v>
      </c>
      <c r="Z100" s="22"/>
      <c r="AA100" s="23"/>
      <c r="AB100" s="13" t="str">
        <f t="shared" si="28"/>
        <v xml:space="preserve"> </v>
      </c>
      <c r="AC100" s="22"/>
      <c r="AD100" s="23"/>
      <c r="AE100" s="13" t="str">
        <f t="shared" si="29"/>
        <v xml:space="preserve"> </v>
      </c>
      <c r="AF100" s="22"/>
      <c r="AG100" s="23"/>
      <c r="AH100" s="13" t="str">
        <f t="shared" si="30"/>
        <v xml:space="preserve"> </v>
      </c>
      <c r="AI100" s="22"/>
      <c r="AJ100" s="23"/>
      <c r="AK100" s="13" t="str">
        <f t="shared" si="20"/>
        <v xml:space="preserve"> </v>
      </c>
      <c r="AL100" s="22"/>
      <c r="AM100" s="23"/>
      <c r="AN100" s="13" t="str">
        <f t="shared" si="31"/>
        <v xml:space="preserve"> </v>
      </c>
      <c r="AO100" s="22"/>
      <c r="AP100" s="23"/>
      <c r="AQ100" s="13" t="str">
        <f t="shared" si="32"/>
        <v xml:space="preserve"> </v>
      </c>
      <c r="AR100" s="24">
        <f t="shared" si="21"/>
        <v>0</v>
      </c>
      <c r="AS100" s="25">
        <f t="shared" si="22"/>
        <v>0</v>
      </c>
      <c r="AT100" s="16" t="e">
        <f t="shared" si="33"/>
        <v>#DIV/0!</v>
      </c>
    </row>
    <row r="101" spans="1:46" s="4" customFormat="1" ht="20.100000000000001" customHeight="1" x14ac:dyDescent="0.2">
      <c r="A101" s="17"/>
      <c r="B101" s="18">
        <v>92</v>
      </c>
      <c r="C101" s="19"/>
      <c r="D101" s="20"/>
      <c r="E101" s="19"/>
      <c r="F101" s="19"/>
      <c r="G101" s="21"/>
      <c r="H101" s="22"/>
      <c r="I101" s="23"/>
      <c r="J101" s="13" t="str">
        <f t="shared" si="23"/>
        <v xml:space="preserve"> </v>
      </c>
      <c r="K101" s="22"/>
      <c r="L101" s="23"/>
      <c r="M101" s="13" t="str">
        <f t="shared" si="24"/>
        <v xml:space="preserve"> </v>
      </c>
      <c r="N101" s="22"/>
      <c r="O101" s="23"/>
      <c r="P101" s="13" t="str">
        <f t="shared" si="19"/>
        <v xml:space="preserve"> </v>
      </c>
      <c r="Q101" s="22"/>
      <c r="R101" s="23"/>
      <c r="S101" s="13" t="str">
        <f t="shared" si="25"/>
        <v xml:space="preserve"> </v>
      </c>
      <c r="T101" s="22"/>
      <c r="U101" s="23"/>
      <c r="V101" s="13" t="str">
        <f t="shared" si="26"/>
        <v xml:space="preserve"> </v>
      </c>
      <c r="W101" s="22"/>
      <c r="X101" s="23"/>
      <c r="Y101" s="13" t="str">
        <f t="shared" si="27"/>
        <v xml:space="preserve"> </v>
      </c>
      <c r="Z101" s="22"/>
      <c r="AA101" s="23"/>
      <c r="AB101" s="13" t="str">
        <f t="shared" si="28"/>
        <v xml:space="preserve"> </v>
      </c>
      <c r="AC101" s="22"/>
      <c r="AD101" s="23"/>
      <c r="AE101" s="13" t="str">
        <f t="shared" si="29"/>
        <v xml:space="preserve"> </v>
      </c>
      <c r="AF101" s="22"/>
      <c r="AG101" s="23"/>
      <c r="AH101" s="13" t="str">
        <f t="shared" si="30"/>
        <v xml:space="preserve"> </v>
      </c>
      <c r="AI101" s="22"/>
      <c r="AJ101" s="23"/>
      <c r="AK101" s="13" t="str">
        <f t="shared" si="20"/>
        <v xml:space="preserve"> </v>
      </c>
      <c r="AL101" s="22"/>
      <c r="AM101" s="23"/>
      <c r="AN101" s="13" t="str">
        <f t="shared" si="31"/>
        <v xml:space="preserve"> </v>
      </c>
      <c r="AO101" s="22"/>
      <c r="AP101" s="23"/>
      <c r="AQ101" s="13" t="str">
        <f t="shared" si="32"/>
        <v xml:space="preserve"> </v>
      </c>
      <c r="AR101" s="24">
        <f t="shared" si="21"/>
        <v>0</v>
      </c>
      <c r="AS101" s="25">
        <f t="shared" si="22"/>
        <v>0</v>
      </c>
      <c r="AT101" s="16" t="e">
        <f t="shared" si="33"/>
        <v>#DIV/0!</v>
      </c>
    </row>
    <row r="102" spans="1:46" s="4" customFormat="1" ht="20.100000000000001" customHeight="1" x14ac:dyDescent="0.2">
      <c r="A102" s="17"/>
      <c r="B102" s="18">
        <v>93</v>
      </c>
      <c r="C102" s="19"/>
      <c r="D102" s="20"/>
      <c r="E102" s="19"/>
      <c r="F102" s="19"/>
      <c r="G102" s="21"/>
      <c r="H102" s="22"/>
      <c r="I102" s="23"/>
      <c r="J102" s="13" t="str">
        <f t="shared" si="23"/>
        <v xml:space="preserve"> </v>
      </c>
      <c r="K102" s="22"/>
      <c r="L102" s="23"/>
      <c r="M102" s="13" t="str">
        <f t="shared" si="24"/>
        <v xml:space="preserve"> </v>
      </c>
      <c r="N102" s="22"/>
      <c r="O102" s="23"/>
      <c r="P102" s="13" t="str">
        <f t="shared" si="19"/>
        <v xml:space="preserve"> </v>
      </c>
      <c r="Q102" s="22"/>
      <c r="R102" s="23"/>
      <c r="S102" s="13" t="str">
        <f t="shared" si="25"/>
        <v xml:space="preserve"> </v>
      </c>
      <c r="T102" s="22"/>
      <c r="U102" s="23"/>
      <c r="V102" s="13" t="str">
        <f t="shared" si="26"/>
        <v xml:space="preserve"> </v>
      </c>
      <c r="W102" s="22"/>
      <c r="X102" s="23"/>
      <c r="Y102" s="13" t="str">
        <f t="shared" si="27"/>
        <v xml:space="preserve"> </v>
      </c>
      <c r="Z102" s="22"/>
      <c r="AA102" s="23"/>
      <c r="AB102" s="13" t="str">
        <f t="shared" si="28"/>
        <v xml:space="preserve"> </v>
      </c>
      <c r="AC102" s="22"/>
      <c r="AD102" s="23"/>
      <c r="AE102" s="13" t="str">
        <f t="shared" si="29"/>
        <v xml:space="preserve"> </v>
      </c>
      <c r="AF102" s="22"/>
      <c r="AG102" s="23"/>
      <c r="AH102" s="13" t="str">
        <f t="shared" si="30"/>
        <v xml:space="preserve"> </v>
      </c>
      <c r="AI102" s="22"/>
      <c r="AJ102" s="23"/>
      <c r="AK102" s="13" t="str">
        <f t="shared" si="20"/>
        <v xml:space="preserve"> </v>
      </c>
      <c r="AL102" s="22"/>
      <c r="AM102" s="23"/>
      <c r="AN102" s="13" t="str">
        <f t="shared" si="31"/>
        <v xml:space="preserve"> </v>
      </c>
      <c r="AO102" s="22"/>
      <c r="AP102" s="23"/>
      <c r="AQ102" s="13" t="str">
        <f t="shared" si="32"/>
        <v xml:space="preserve"> </v>
      </c>
      <c r="AR102" s="24">
        <f t="shared" si="21"/>
        <v>0</v>
      </c>
      <c r="AS102" s="25">
        <f t="shared" si="22"/>
        <v>0</v>
      </c>
      <c r="AT102" s="16" t="e">
        <f t="shared" si="33"/>
        <v>#DIV/0!</v>
      </c>
    </row>
    <row r="103" spans="1:46" s="4" customFormat="1" ht="20.100000000000001" customHeight="1" x14ac:dyDescent="0.2">
      <c r="A103" s="17"/>
      <c r="B103" s="18">
        <v>94</v>
      </c>
      <c r="C103" s="19"/>
      <c r="D103" s="20"/>
      <c r="E103" s="19"/>
      <c r="F103" s="19"/>
      <c r="G103" s="21"/>
      <c r="H103" s="22"/>
      <c r="I103" s="23"/>
      <c r="J103" s="13" t="str">
        <f t="shared" si="23"/>
        <v xml:space="preserve"> </v>
      </c>
      <c r="K103" s="22"/>
      <c r="L103" s="23"/>
      <c r="M103" s="13" t="str">
        <f t="shared" si="24"/>
        <v xml:space="preserve"> </v>
      </c>
      <c r="N103" s="22"/>
      <c r="O103" s="23"/>
      <c r="P103" s="13" t="str">
        <f t="shared" si="19"/>
        <v xml:space="preserve"> </v>
      </c>
      <c r="Q103" s="22"/>
      <c r="R103" s="23"/>
      <c r="S103" s="13" t="str">
        <f t="shared" si="25"/>
        <v xml:space="preserve"> </v>
      </c>
      <c r="T103" s="22"/>
      <c r="U103" s="23"/>
      <c r="V103" s="13" t="str">
        <f t="shared" si="26"/>
        <v xml:space="preserve"> </v>
      </c>
      <c r="W103" s="22"/>
      <c r="X103" s="23"/>
      <c r="Y103" s="13" t="str">
        <f t="shared" si="27"/>
        <v xml:space="preserve"> </v>
      </c>
      <c r="Z103" s="22"/>
      <c r="AA103" s="23"/>
      <c r="AB103" s="13" t="str">
        <f t="shared" si="28"/>
        <v xml:space="preserve"> </v>
      </c>
      <c r="AC103" s="22"/>
      <c r="AD103" s="23"/>
      <c r="AE103" s="13" t="str">
        <f t="shared" si="29"/>
        <v xml:space="preserve"> </v>
      </c>
      <c r="AF103" s="22"/>
      <c r="AG103" s="23"/>
      <c r="AH103" s="13" t="str">
        <f t="shared" si="30"/>
        <v xml:space="preserve"> </v>
      </c>
      <c r="AI103" s="22"/>
      <c r="AJ103" s="23"/>
      <c r="AK103" s="13" t="str">
        <f t="shared" si="20"/>
        <v xml:space="preserve"> </v>
      </c>
      <c r="AL103" s="22"/>
      <c r="AM103" s="23"/>
      <c r="AN103" s="13" t="str">
        <f t="shared" si="31"/>
        <v xml:space="preserve"> </v>
      </c>
      <c r="AO103" s="22"/>
      <c r="AP103" s="23"/>
      <c r="AQ103" s="13" t="str">
        <f t="shared" si="32"/>
        <v xml:space="preserve"> </v>
      </c>
      <c r="AR103" s="24">
        <f t="shared" si="21"/>
        <v>0</v>
      </c>
      <c r="AS103" s="25">
        <f t="shared" si="22"/>
        <v>0</v>
      </c>
      <c r="AT103" s="16" t="e">
        <f t="shared" si="33"/>
        <v>#DIV/0!</v>
      </c>
    </row>
    <row r="104" spans="1:46" s="4" customFormat="1" ht="20.100000000000001" customHeight="1" x14ac:dyDescent="0.2">
      <c r="A104" s="17"/>
      <c r="B104" s="18">
        <v>95</v>
      </c>
      <c r="C104" s="19"/>
      <c r="D104" s="20"/>
      <c r="E104" s="19"/>
      <c r="F104" s="19"/>
      <c r="G104" s="21"/>
      <c r="H104" s="22"/>
      <c r="I104" s="23"/>
      <c r="J104" s="13" t="str">
        <f t="shared" si="23"/>
        <v xml:space="preserve"> </v>
      </c>
      <c r="K104" s="22"/>
      <c r="L104" s="23"/>
      <c r="M104" s="13" t="str">
        <f t="shared" si="24"/>
        <v xml:space="preserve"> </v>
      </c>
      <c r="N104" s="22"/>
      <c r="O104" s="23"/>
      <c r="P104" s="13" t="str">
        <f t="shared" si="19"/>
        <v xml:space="preserve"> </v>
      </c>
      <c r="Q104" s="22"/>
      <c r="R104" s="23"/>
      <c r="S104" s="13" t="str">
        <f t="shared" si="25"/>
        <v xml:space="preserve"> </v>
      </c>
      <c r="T104" s="22"/>
      <c r="U104" s="23"/>
      <c r="V104" s="13" t="str">
        <f t="shared" si="26"/>
        <v xml:space="preserve"> </v>
      </c>
      <c r="W104" s="22"/>
      <c r="X104" s="23"/>
      <c r="Y104" s="13" t="str">
        <f t="shared" si="27"/>
        <v xml:space="preserve"> </v>
      </c>
      <c r="Z104" s="22"/>
      <c r="AA104" s="23"/>
      <c r="AB104" s="13" t="str">
        <f t="shared" si="28"/>
        <v xml:space="preserve"> </v>
      </c>
      <c r="AC104" s="22"/>
      <c r="AD104" s="23"/>
      <c r="AE104" s="13" t="str">
        <f t="shared" si="29"/>
        <v xml:space="preserve"> </v>
      </c>
      <c r="AF104" s="22"/>
      <c r="AG104" s="23"/>
      <c r="AH104" s="13" t="str">
        <f t="shared" si="30"/>
        <v xml:space="preserve"> </v>
      </c>
      <c r="AI104" s="22"/>
      <c r="AJ104" s="23"/>
      <c r="AK104" s="13" t="str">
        <f t="shared" si="20"/>
        <v xml:space="preserve"> </v>
      </c>
      <c r="AL104" s="22"/>
      <c r="AM104" s="23"/>
      <c r="AN104" s="13" t="str">
        <f t="shared" si="31"/>
        <v xml:space="preserve"> </v>
      </c>
      <c r="AO104" s="22"/>
      <c r="AP104" s="23"/>
      <c r="AQ104" s="13" t="str">
        <f t="shared" si="32"/>
        <v xml:space="preserve"> </v>
      </c>
      <c r="AR104" s="24">
        <f t="shared" si="21"/>
        <v>0</v>
      </c>
      <c r="AS104" s="25">
        <f t="shared" si="22"/>
        <v>0</v>
      </c>
      <c r="AT104" s="16" t="e">
        <f t="shared" si="33"/>
        <v>#DIV/0!</v>
      </c>
    </row>
    <row r="105" spans="1:46" s="4" customFormat="1" ht="20.100000000000001" customHeight="1" x14ac:dyDescent="0.2">
      <c r="A105" s="17"/>
      <c r="B105" s="18">
        <v>96</v>
      </c>
      <c r="C105" s="19"/>
      <c r="D105" s="20"/>
      <c r="E105" s="19"/>
      <c r="F105" s="19"/>
      <c r="G105" s="21"/>
      <c r="H105" s="22"/>
      <c r="I105" s="23"/>
      <c r="J105" s="13" t="str">
        <f t="shared" si="23"/>
        <v xml:space="preserve"> </v>
      </c>
      <c r="K105" s="22"/>
      <c r="L105" s="23"/>
      <c r="M105" s="13" t="str">
        <f t="shared" si="24"/>
        <v xml:space="preserve"> </v>
      </c>
      <c r="N105" s="22"/>
      <c r="O105" s="23"/>
      <c r="P105" s="13" t="str">
        <f t="shared" si="19"/>
        <v xml:space="preserve"> </v>
      </c>
      <c r="Q105" s="22"/>
      <c r="R105" s="23"/>
      <c r="S105" s="13" t="str">
        <f t="shared" si="25"/>
        <v xml:space="preserve"> </v>
      </c>
      <c r="T105" s="22"/>
      <c r="U105" s="23"/>
      <c r="V105" s="13" t="str">
        <f t="shared" si="26"/>
        <v xml:space="preserve"> </v>
      </c>
      <c r="W105" s="22"/>
      <c r="X105" s="23"/>
      <c r="Y105" s="13" t="str">
        <f t="shared" si="27"/>
        <v xml:space="preserve"> </v>
      </c>
      <c r="Z105" s="22"/>
      <c r="AA105" s="23"/>
      <c r="AB105" s="13" t="str">
        <f t="shared" si="28"/>
        <v xml:space="preserve"> </v>
      </c>
      <c r="AC105" s="22"/>
      <c r="AD105" s="23"/>
      <c r="AE105" s="13" t="str">
        <f t="shared" si="29"/>
        <v xml:space="preserve"> </v>
      </c>
      <c r="AF105" s="22"/>
      <c r="AG105" s="23"/>
      <c r="AH105" s="13" t="str">
        <f t="shared" si="30"/>
        <v xml:space="preserve"> </v>
      </c>
      <c r="AI105" s="22"/>
      <c r="AJ105" s="23"/>
      <c r="AK105" s="13" t="str">
        <f t="shared" si="20"/>
        <v xml:space="preserve"> </v>
      </c>
      <c r="AL105" s="22"/>
      <c r="AM105" s="23"/>
      <c r="AN105" s="13" t="str">
        <f t="shared" si="31"/>
        <v xml:space="preserve"> </v>
      </c>
      <c r="AO105" s="22"/>
      <c r="AP105" s="23"/>
      <c r="AQ105" s="13" t="str">
        <f t="shared" si="32"/>
        <v xml:space="preserve"> </v>
      </c>
      <c r="AR105" s="24">
        <f t="shared" si="21"/>
        <v>0</v>
      </c>
      <c r="AS105" s="25">
        <f t="shared" si="22"/>
        <v>0</v>
      </c>
      <c r="AT105" s="16" t="e">
        <f t="shared" si="33"/>
        <v>#DIV/0!</v>
      </c>
    </row>
    <row r="106" spans="1:46" s="4" customFormat="1" ht="20.100000000000001" customHeight="1" x14ac:dyDescent="0.2">
      <c r="A106" s="17"/>
      <c r="B106" s="18">
        <v>97</v>
      </c>
      <c r="C106" s="19"/>
      <c r="D106" s="20"/>
      <c r="E106" s="19"/>
      <c r="F106" s="19"/>
      <c r="G106" s="21"/>
      <c r="H106" s="22"/>
      <c r="I106" s="23"/>
      <c r="J106" s="13" t="str">
        <f t="shared" si="23"/>
        <v xml:space="preserve"> </v>
      </c>
      <c r="K106" s="22"/>
      <c r="L106" s="23"/>
      <c r="M106" s="13" t="str">
        <f t="shared" si="24"/>
        <v xml:space="preserve"> </v>
      </c>
      <c r="N106" s="22"/>
      <c r="O106" s="23"/>
      <c r="P106" s="13" t="str">
        <f t="shared" ref="P106:P137" si="34">IF(OR(N106="",O106="")," ",N106/O106)</f>
        <v xml:space="preserve"> </v>
      </c>
      <c r="Q106" s="22"/>
      <c r="R106" s="23"/>
      <c r="S106" s="13" t="str">
        <f t="shared" si="25"/>
        <v xml:space="preserve"> </v>
      </c>
      <c r="T106" s="22"/>
      <c r="U106" s="23"/>
      <c r="V106" s="13" t="str">
        <f t="shared" si="26"/>
        <v xml:space="preserve"> </v>
      </c>
      <c r="W106" s="22"/>
      <c r="X106" s="23"/>
      <c r="Y106" s="13" t="str">
        <f t="shared" si="27"/>
        <v xml:space="preserve"> </v>
      </c>
      <c r="Z106" s="22"/>
      <c r="AA106" s="23"/>
      <c r="AB106" s="13" t="str">
        <f t="shared" si="28"/>
        <v xml:space="preserve"> </v>
      </c>
      <c r="AC106" s="22"/>
      <c r="AD106" s="23"/>
      <c r="AE106" s="13" t="str">
        <f t="shared" si="29"/>
        <v xml:space="preserve"> </v>
      </c>
      <c r="AF106" s="22"/>
      <c r="AG106" s="23"/>
      <c r="AH106" s="13" t="str">
        <f t="shared" si="30"/>
        <v xml:space="preserve"> </v>
      </c>
      <c r="AI106" s="22"/>
      <c r="AJ106" s="23"/>
      <c r="AK106" s="13" t="str">
        <f t="shared" ref="AK106:AK137" si="35">IF(OR(AI106="",AJ106="")," ",AI106/AJ106)</f>
        <v xml:space="preserve"> </v>
      </c>
      <c r="AL106" s="22"/>
      <c r="AM106" s="23"/>
      <c r="AN106" s="13" t="str">
        <f t="shared" si="31"/>
        <v xml:space="preserve"> </v>
      </c>
      <c r="AO106" s="22"/>
      <c r="AP106" s="23"/>
      <c r="AQ106" s="13" t="str">
        <f t="shared" si="32"/>
        <v xml:space="preserve"> </v>
      </c>
      <c r="AR106" s="24">
        <f t="shared" ref="AR106:AR137" si="36">+H106+K106+N106+Q106+T106+W106+Z106+AC106+AF106+AI106+AL106+AO106</f>
        <v>0</v>
      </c>
      <c r="AS106" s="25">
        <f t="shared" ref="AS106:AS137" si="37">+I106+L106+O106+R106+U106+X106+AA106+AD106+AG106+AJ106+AM106+AP106</f>
        <v>0</v>
      </c>
      <c r="AT106" s="16" t="e">
        <f t="shared" si="33"/>
        <v>#DIV/0!</v>
      </c>
    </row>
    <row r="107" spans="1:46" s="4" customFormat="1" ht="20.100000000000001" customHeight="1" x14ac:dyDescent="0.2">
      <c r="A107" s="17"/>
      <c r="B107" s="18">
        <v>98</v>
      </c>
      <c r="C107" s="19"/>
      <c r="D107" s="20"/>
      <c r="E107" s="19"/>
      <c r="F107" s="19"/>
      <c r="G107" s="21"/>
      <c r="H107" s="22"/>
      <c r="I107" s="23"/>
      <c r="J107" s="13" t="str">
        <f t="shared" si="23"/>
        <v xml:space="preserve"> </v>
      </c>
      <c r="K107" s="22"/>
      <c r="L107" s="23"/>
      <c r="M107" s="13" t="str">
        <f t="shared" si="24"/>
        <v xml:space="preserve"> </v>
      </c>
      <c r="N107" s="22"/>
      <c r="O107" s="23"/>
      <c r="P107" s="13" t="str">
        <f t="shared" si="34"/>
        <v xml:space="preserve"> </v>
      </c>
      <c r="Q107" s="22"/>
      <c r="R107" s="23"/>
      <c r="S107" s="13" t="str">
        <f t="shared" si="25"/>
        <v xml:space="preserve"> </v>
      </c>
      <c r="T107" s="22"/>
      <c r="U107" s="23"/>
      <c r="V107" s="13" t="str">
        <f t="shared" si="26"/>
        <v xml:space="preserve"> </v>
      </c>
      <c r="W107" s="22"/>
      <c r="X107" s="23"/>
      <c r="Y107" s="13" t="str">
        <f t="shared" si="27"/>
        <v xml:space="preserve"> </v>
      </c>
      <c r="Z107" s="22"/>
      <c r="AA107" s="23"/>
      <c r="AB107" s="13" t="str">
        <f t="shared" si="28"/>
        <v xml:space="preserve"> </v>
      </c>
      <c r="AC107" s="22"/>
      <c r="AD107" s="23"/>
      <c r="AE107" s="13" t="str">
        <f t="shared" si="29"/>
        <v xml:space="preserve"> </v>
      </c>
      <c r="AF107" s="22"/>
      <c r="AG107" s="23"/>
      <c r="AH107" s="13" t="str">
        <f t="shared" si="30"/>
        <v xml:space="preserve"> </v>
      </c>
      <c r="AI107" s="22"/>
      <c r="AJ107" s="23"/>
      <c r="AK107" s="13" t="str">
        <f t="shared" si="35"/>
        <v xml:space="preserve"> </v>
      </c>
      <c r="AL107" s="22"/>
      <c r="AM107" s="23"/>
      <c r="AN107" s="13" t="str">
        <f t="shared" si="31"/>
        <v xml:space="preserve"> </v>
      </c>
      <c r="AO107" s="22"/>
      <c r="AP107" s="23"/>
      <c r="AQ107" s="13" t="str">
        <f t="shared" si="32"/>
        <v xml:space="preserve"> </v>
      </c>
      <c r="AR107" s="24">
        <f t="shared" si="36"/>
        <v>0</v>
      </c>
      <c r="AS107" s="25">
        <f t="shared" si="37"/>
        <v>0</v>
      </c>
      <c r="AT107" s="16" t="e">
        <f t="shared" si="33"/>
        <v>#DIV/0!</v>
      </c>
    </row>
    <row r="108" spans="1:46" s="4" customFormat="1" ht="20.100000000000001" customHeight="1" x14ac:dyDescent="0.2">
      <c r="A108" s="17"/>
      <c r="B108" s="18">
        <v>99</v>
      </c>
      <c r="C108" s="19"/>
      <c r="D108" s="20"/>
      <c r="E108" s="19"/>
      <c r="F108" s="19"/>
      <c r="G108" s="21"/>
      <c r="H108" s="22"/>
      <c r="I108" s="23"/>
      <c r="J108" s="13" t="str">
        <f t="shared" si="23"/>
        <v xml:space="preserve"> </v>
      </c>
      <c r="K108" s="22"/>
      <c r="L108" s="23"/>
      <c r="M108" s="13" t="str">
        <f t="shared" si="24"/>
        <v xml:space="preserve"> </v>
      </c>
      <c r="N108" s="22"/>
      <c r="O108" s="23"/>
      <c r="P108" s="13" t="str">
        <f t="shared" si="34"/>
        <v xml:space="preserve"> </v>
      </c>
      <c r="Q108" s="22"/>
      <c r="R108" s="23"/>
      <c r="S108" s="13" t="str">
        <f t="shared" si="25"/>
        <v xml:space="preserve"> </v>
      </c>
      <c r="T108" s="22"/>
      <c r="U108" s="23"/>
      <c r="V108" s="13" t="str">
        <f t="shared" si="26"/>
        <v xml:space="preserve"> </v>
      </c>
      <c r="W108" s="22"/>
      <c r="X108" s="23"/>
      <c r="Y108" s="13" t="str">
        <f t="shared" si="27"/>
        <v xml:space="preserve"> </v>
      </c>
      <c r="Z108" s="22"/>
      <c r="AA108" s="23"/>
      <c r="AB108" s="13" t="str">
        <f t="shared" si="28"/>
        <v xml:space="preserve"> </v>
      </c>
      <c r="AC108" s="22"/>
      <c r="AD108" s="23"/>
      <c r="AE108" s="13" t="str">
        <f t="shared" si="29"/>
        <v xml:space="preserve"> </v>
      </c>
      <c r="AF108" s="22"/>
      <c r="AG108" s="23"/>
      <c r="AH108" s="13" t="str">
        <f t="shared" si="30"/>
        <v xml:space="preserve"> </v>
      </c>
      <c r="AI108" s="22"/>
      <c r="AJ108" s="23"/>
      <c r="AK108" s="13" t="str">
        <f t="shared" si="35"/>
        <v xml:space="preserve"> </v>
      </c>
      <c r="AL108" s="22"/>
      <c r="AM108" s="23"/>
      <c r="AN108" s="13" t="str">
        <f t="shared" si="31"/>
        <v xml:space="preserve"> </v>
      </c>
      <c r="AO108" s="22"/>
      <c r="AP108" s="23"/>
      <c r="AQ108" s="13" t="str">
        <f t="shared" si="32"/>
        <v xml:space="preserve"> </v>
      </c>
      <c r="AR108" s="24">
        <f t="shared" si="36"/>
        <v>0</v>
      </c>
      <c r="AS108" s="25">
        <f t="shared" si="37"/>
        <v>0</v>
      </c>
      <c r="AT108" s="16" t="e">
        <f t="shared" si="33"/>
        <v>#DIV/0!</v>
      </c>
    </row>
    <row r="109" spans="1:46" s="4" customFormat="1" ht="20.100000000000001" customHeight="1" x14ac:dyDescent="0.2">
      <c r="A109" s="17"/>
      <c r="B109" s="18">
        <v>100</v>
      </c>
      <c r="C109" s="19"/>
      <c r="D109" s="20"/>
      <c r="E109" s="19"/>
      <c r="F109" s="19"/>
      <c r="G109" s="21"/>
      <c r="H109" s="22"/>
      <c r="I109" s="23"/>
      <c r="J109" s="13" t="str">
        <f t="shared" si="23"/>
        <v xml:space="preserve"> </v>
      </c>
      <c r="K109" s="22"/>
      <c r="L109" s="23"/>
      <c r="M109" s="13" t="str">
        <f t="shared" si="24"/>
        <v xml:space="preserve"> </v>
      </c>
      <c r="N109" s="22"/>
      <c r="O109" s="23"/>
      <c r="P109" s="13" t="str">
        <f t="shared" si="34"/>
        <v xml:space="preserve"> </v>
      </c>
      <c r="Q109" s="22"/>
      <c r="R109" s="23"/>
      <c r="S109" s="13" t="str">
        <f t="shared" si="25"/>
        <v xml:space="preserve"> </v>
      </c>
      <c r="T109" s="22"/>
      <c r="U109" s="23"/>
      <c r="V109" s="13" t="str">
        <f t="shared" si="26"/>
        <v xml:space="preserve"> </v>
      </c>
      <c r="W109" s="22"/>
      <c r="X109" s="23"/>
      <c r="Y109" s="13" t="str">
        <f t="shared" si="27"/>
        <v xml:space="preserve"> </v>
      </c>
      <c r="Z109" s="22"/>
      <c r="AA109" s="23"/>
      <c r="AB109" s="13" t="str">
        <f t="shared" si="28"/>
        <v xml:space="preserve"> </v>
      </c>
      <c r="AC109" s="22"/>
      <c r="AD109" s="23"/>
      <c r="AE109" s="13" t="str">
        <f t="shared" si="29"/>
        <v xml:space="preserve"> </v>
      </c>
      <c r="AF109" s="22"/>
      <c r="AG109" s="23"/>
      <c r="AH109" s="13" t="str">
        <f t="shared" si="30"/>
        <v xml:space="preserve"> </v>
      </c>
      <c r="AI109" s="22"/>
      <c r="AJ109" s="23"/>
      <c r="AK109" s="13" t="str">
        <f t="shared" si="35"/>
        <v xml:space="preserve"> </v>
      </c>
      <c r="AL109" s="22"/>
      <c r="AM109" s="23"/>
      <c r="AN109" s="13" t="str">
        <f t="shared" si="31"/>
        <v xml:space="preserve"> </v>
      </c>
      <c r="AO109" s="22"/>
      <c r="AP109" s="23"/>
      <c r="AQ109" s="13" t="str">
        <f t="shared" si="32"/>
        <v xml:space="preserve"> </v>
      </c>
      <c r="AR109" s="24">
        <f t="shared" si="36"/>
        <v>0</v>
      </c>
      <c r="AS109" s="25">
        <f t="shared" si="37"/>
        <v>0</v>
      </c>
      <c r="AT109" s="16" t="e">
        <f t="shared" si="33"/>
        <v>#DIV/0!</v>
      </c>
    </row>
    <row r="110" spans="1:46" s="4" customFormat="1" ht="20.100000000000001" customHeight="1" x14ac:dyDescent="0.2">
      <c r="A110" s="17"/>
      <c r="B110" s="18">
        <v>101</v>
      </c>
      <c r="C110" s="19"/>
      <c r="D110" s="20"/>
      <c r="E110" s="19"/>
      <c r="F110" s="19"/>
      <c r="G110" s="21"/>
      <c r="H110" s="22"/>
      <c r="I110" s="23"/>
      <c r="J110" s="13" t="str">
        <f t="shared" si="23"/>
        <v xml:space="preserve"> </v>
      </c>
      <c r="K110" s="22"/>
      <c r="L110" s="23"/>
      <c r="M110" s="13" t="str">
        <f t="shared" si="24"/>
        <v xml:space="preserve"> </v>
      </c>
      <c r="N110" s="22"/>
      <c r="O110" s="23"/>
      <c r="P110" s="13" t="str">
        <f t="shared" si="34"/>
        <v xml:space="preserve"> </v>
      </c>
      <c r="Q110" s="22"/>
      <c r="R110" s="23"/>
      <c r="S110" s="13" t="str">
        <f t="shared" si="25"/>
        <v xml:space="preserve"> </v>
      </c>
      <c r="T110" s="22"/>
      <c r="U110" s="23"/>
      <c r="V110" s="13" t="str">
        <f t="shared" si="26"/>
        <v xml:space="preserve"> </v>
      </c>
      <c r="W110" s="22"/>
      <c r="X110" s="23"/>
      <c r="Y110" s="13" t="str">
        <f t="shared" si="27"/>
        <v xml:space="preserve"> </v>
      </c>
      <c r="Z110" s="22"/>
      <c r="AA110" s="23"/>
      <c r="AB110" s="13" t="str">
        <f t="shared" si="28"/>
        <v xml:space="preserve"> </v>
      </c>
      <c r="AC110" s="22"/>
      <c r="AD110" s="23"/>
      <c r="AE110" s="13" t="str">
        <f t="shared" si="29"/>
        <v xml:space="preserve"> </v>
      </c>
      <c r="AF110" s="22"/>
      <c r="AG110" s="23"/>
      <c r="AH110" s="13" t="str">
        <f t="shared" si="30"/>
        <v xml:space="preserve"> </v>
      </c>
      <c r="AI110" s="22"/>
      <c r="AJ110" s="23"/>
      <c r="AK110" s="13" t="str">
        <f t="shared" si="35"/>
        <v xml:space="preserve"> </v>
      </c>
      <c r="AL110" s="22"/>
      <c r="AM110" s="23"/>
      <c r="AN110" s="13" t="str">
        <f t="shared" si="31"/>
        <v xml:space="preserve"> </v>
      </c>
      <c r="AO110" s="22"/>
      <c r="AP110" s="23"/>
      <c r="AQ110" s="13" t="str">
        <f t="shared" si="32"/>
        <v xml:space="preserve"> </v>
      </c>
      <c r="AR110" s="24">
        <f t="shared" si="36"/>
        <v>0</v>
      </c>
      <c r="AS110" s="25">
        <f t="shared" si="37"/>
        <v>0</v>
      </c>
      <c r="AT110" s="16" t="e">
        <f t="shared" si="33"/>
        <v>#DIV/0!</v>
      </c>
    </row>
    <row r="111" spans="1:46" s="4" customFormat="1" ht="20.100000000000001" customHeight="1" x14ac:dyDescent="0.2">
      <c r="A111" s="17"/>
      <c r="B111" s="18">
        <v>102</v>
      </c>
      <c r="C111" s="19"/>
      <c r="D111" s="20"/>
      <c r="E111" s="19"/>
      <c r="F111" s="19"/>
      <c r="G111" s="21"/>
      <c r="H111" s="22"/>
      <c r="I111" s="23"/>
      <c r="J111" s="13" t="str">
        <f t="shared" si="23"/>
        <v xml:space="preserve"> </v>
      </c>
      <c r="K111" s="22"/>
      <c r="L111" s="23"/>
      <c r="M111" s="13" t="str">
        <f t="shared" si="24"/>
        <v xml:space="preserve"> </v>
      </c>
      <c r="N111" s="22"/>
      <c r="O111" s="23"/>
      <c r="P111" s="13" t="str">
        <f t="shared" si="34"/>
        <v xml:space="preserve"> </v>
      </c>
      <c r="Q111" s="22"/>
      <c r="R111" s="23"/>
      <c r="S111" s="13" t="str">
        <f t="shared" si="25"/>
        <v xml:space="preserve"> </v>
      </c>
      <c r="T111" s="22"/>
      <c r="U111" s="23"/>
      <c r="V111" s="13" t="str">
        <f t="shared" si="26"/>
        <v xml:space="preserve"> </v>
      </c>
      <c r="W111" s="22"/>
      <c r="X111" s="23"/>
      <c r="Y111" s="13" t="str">
        <f t="shared" si="27"/>
        <v xml:space="preserve"> </v>
      </c>
      <c r="Z111" s="22"/>
      <c r="AA111" s="23"/>
      <c r="AB111" s="13" t="str">
        <f t="shared" si="28"/>
        <v xml:space="preserve"> </v>
      </c>
      <c r="AC111" s="22"/>
      <c r="AD111" s="23"/>
      <c r="AE111" s="13" t="str">
        <f t="shared" si="29"/>
        <v xml:space="preserve"> </v>
      </c>
      <c r="AF111" s="22"/>
      <c r="AG111" s="23"/>
      <c r="AH111" s="13" t="str">
        <f t="shared" si="30"/>
        <v xml:space="preserve"> </v>
      </c>
      <c r="AI111" s="22"/>
      <c r="AJ111" s="23"/>
      <c r="AK111" s="13" t="str">
        <f t="shared" si="35"/>
        <v xml:space="preserve"> </v>
      </c>
      <c r="AL111" s="22"/>
      <c r="AM111" s="23"/>
      <c r="AN111" s="13" t="str">
        <f t="shared" si="31"/>
        <v xml:space="preserve"> </v>
      </c>
      <c r="AO111" s="22"/>
      <c r="AP111" s="23"/>
      <c r="AQ111" s="13" t="str">
        <f t="shared" si="32"/>
        <v xml:space="preserve"> </v>
      </c>
      <c r="AR111" s="24">
        <f t="shared" si="36"/>
        <v>0</v>
      </c>
      <c r="AS111" s="25">
        <f t="shared" si="37"/>
        <v>0</v>
      </c>
      <c r="AT111" s="16" t="e">
        <f t="shared" si="33"/>
        <v>#DIV/0!</v>
      </c>
    </row>
    <row r="112" spans="1:46" s="4" customFormat="1" ht="20.100000000000001" customHeight="1" x14ac:dyDescent="0.2">
      <c r="A112" s="17"/>
      <c r="B112" s="18">
        <v>103</v>
      </c>
      <c r="C112" s="19"/>
      <c r="D112" s="20"/>
      <c r="E112" s="19"/>
      <c r="F112" s="19"/>
      <c r="G112" s="21"/>
      <c r="H112" s="22"/>
      <c r="I112" s="23"/>
      <c r="J112" s="13" t="str">
        <f t="shared" si="23"/>
        <v xml:space="preserve"> </v>
      </c>
      <c r="K112" s="22"/>
      <c r="L112" s="23"/>
      <c r="M112" s="13" t="str">
        <f t="shared" si="24"/>
        <v xml:space="preserve"> </v>
      </c>
      <c r="N112" s="22"/>
      <c r="O112" s="23"/>
      <c r="P112" s="13" t="str">
        <f t="shared" si="34"/>
        <v xml:space="preserve"> </v>
      </c>
      <c r="Q112" s="22"/>
      <c r="R112" s="23"/>
      <c r="S112" s="13" t="str">
        <f t="shared" si="25"/>
        <v xml:space="preserve"> </v>
      </c>
      <c r="T112" s="22"/>
      <c r="U112" s="23"/>
      <c r="V112" s="13" t="str">
        <f t="shared" si="26"/>
        <v xml:space="preserve"> </v>
      </c>
      <c r="W112" s="22"/>
      <c r="X112" s="23"/>
      <c r="Y112" s="13" t="str">
        <f t="shared" si="27"/>
        <v xml:space="preserve"> </v>
      </c>
      <c r="Z112" s="22"/>
      <c r="AA112" s="23"/>
      <c r="AB112" s="13" t="str">
        <f t="shared" si="28"/>
        <v xml:space="preserve"> </v>
      </c>
      <c r="AC112" s="22"/>
      <c r="AD112" s="23"/>
      <c r="AE112" s="13" t="str">
        <f t="shared" si="29"/>
        <v xml:space="preserve"> </v>
      </c>
      <c r="AF112" s="22"/>
      <c r="AG112" s="23"/>
      <c r="AH112" s="13" t="str">
        <f t="shared" si="30"/>
        <v xml:space="preserve"> </v>
      </c>
      <c r="AI112" s="22"/>
      <c r="AJ112" s="23"/>
      <c r="AK112" s="13" t="str">
        <f t="shared" si="35"/>
        <v xml:space="preserve"> </v>
      </c>
      <c r="AL112" s="22"/>
      <c r="AM112" s="23"/>
      <c r="AN112" s="13" t="str">
        <f t="shared" si="31"/>
        <v xml:space="preserve"> </v>
      </c>
      <c r="AO112" s="22"/>
      <c r="AP112" s="23"/>
      <c r="AQ112" s="13" t="str">
        <f t="shared" si="32"/>
        <v xml:space="preserve"> </v>
      </c>
      <c r="AR112" s="24">
        <f t="shared" si="36"/>
        <v>0</v>
      </c>
      <c r="AS112" s="25">
        <f t="shared" si="37"/>
        <v>0</v>
      </c>
      <c r="AT112" s="16" t="e">
        <f t="shared" si="33"/>
        <v>#DIV/0!</v>
      </c>
    </row>
    <row r="113" spans="1:46" s="4" customFormat="1" ht="20.100000000000001" customHeight="1" x14ac:dyDescent="0.2">
      <c r="A113" s="17"/>
      <c r="B113" s="18">
        <v>104</v>
      </c>
      <c r="C113" s="19"/>
      <c r="D113" s="20"/>
      <c r="E113" s="19"/>
      <c r="F113" s="19"/>
      <c r="G113" s="21"/>
      <c r="H113" s="22"/>
      <c r="I113" s="23"/>
      <c r="J113" s="13" t="str">
        <f t="shared" si="23"/>
        <v xml:space="preserve"> </v>
      </c>
      <c r="K113" s="22"/>
      <c r="L113" s="23"/>
      <c r="M113" s="13" t="str">
        <f t="shared" si="24"/>
        <v xml:space="preserve"> </v>
      </c>
      <c r="N113" s="22"/>
      <c r="O113" s="23"/>
      <c r="P113" s="13" t="str">
        <f t="shared" si="34"/>
        <v xml:space="preserve"> </v>
      </c>
      <c r="Q113" s="22"/>
      <c r="R113" s="23"/>
      <c r="S113" s="13" t="str">
        <f t="shared" si="25"/>
        <v xml:space="preserve"> </v>
      </c>
      <c r="T113" s="22"/>
      <c r="U113" s="23"/>
      <c r="V113" s="13" t="str">
        <f t="shared" si="26"/>
        <v xml:space="preserve"> </v>
      </c>
      <c r="W113" s="22"/>
      <c r="X113" s="23"/>
      <c r="Y113" s="13" t="str">
        <f t="shared" si="27"/>
        <v xml:space="preserve"> </v>
      </c>
      <c r="Z113" s="22"/>
      <c r="AA113" s="23"/>
      <c r="AB113" s="13" t="str">
        <f t="shared" si="28"/>
        <v xml:space="preserve"> </v>
      </c>
      <c r="AC113" s="22"/>
      <c r="AD113" s="23"/>
      <c r="AE113" s="13" t="str">
        <f t="shared" si="29"/>
        <v xml:space="preserve"> </v>
      </c>
      <c r="AF113" s="22"/>
      <c r="AG113" s="23"/>
      <c r="AH113" s="13" t="str">
        <f t="shared" si="30"/>
        <v xml:space="preserve"> </v>
      </c>
      <c r="AI113" s="22"/>
      <c r="AJ113" s="23"/>
      <c r="AK113" s="13" t="str">
        <f t="shared" si="35"/>
        <v xml:space="preserve"> </v>
      </c>
      <c r="AL113" s="22"/>
      <c r="AM113" s="23"/>
      <c r="AN113" s="13" t="str">
        <f t="shared" si="31"/>
        <v xml:space="preserve"> </v>
      </c>
      <c r="AO113" s="22"/>
      <c r="AP113" s="23"/>
      <c r="AQ113" s="13" t="str">
        <f t="shared" si="32"/>
        <v xml:space="preserve"> </v>
      </c>
      <c r="AR113" s="24">
        <f t="shared" si="36"/>
        <v>0</v>
      </c>
      <c r="AS113" s="25">
        <f t="shared" si="37"/>
        <v>0</v>
      </c>
      <c r="AT113" s="16" t="e">
        <f t="shared" si="33"/>
        <v>#DIV/0!</v>
      </c>
    </row>
    <row r="114" spans="1:46" s="4" customFormat="1" ht="20.100000000000001" customHeight="1" x14ac:dyDescent="0.2">
      <c r="A114" s="17"/>
      <c r="B114" s="18">
        <v>105</v>
      </c>
      <c r="C114" s="19"/>
      <c r="D114" s="20"/>
      <c r="E114" s="19"/>
      <c r="F114" s="19"/>
      <c r="G114" s="21"/>
      <c r="H114" s="22"/>
      <c r="I114" s="23"/>
      <c r="J114" s="13" t="str">
        <f t="shared" si="23"/>
        <v xml:space="preserve"> </v>
      </c>
      <c r="K114" s="22"/>
      <c r="L114" s="23"/>
      <c r="M114" s="13" t="str">
        <f t="shared" si="24"/>
        <v xml:space="preserve"> </v>
      </c>
      <c r="N114" s="22"/>
      <c r="O114" s="23"/>
      <c r="P114" s="13" t="str">
        <f t="shared" si="34"/>
        <v xml:space="preserve"> </v>
      </c>
      <c r="Q114" s="22"/>
      <c r="R114" s="23"/>
      <c r="S114" s="13" t="str">
        <f t="shared" si="25"/>
        <v xml:space="preserve"> </v>
      </c>
      <c r="T114" s="22"/>
      <c r="U114" s="23"/>
      <c r="V114" s="13" t="str">
        <f t="shared" si="26"/>
        <v xml:space="preserve"> </v>
      </c>
      <c r="W114" s="22"/>
      <c r="X114" s="23"/>
      <c r="Y114" s="13" t="str">
        <f t="shared" si="27"/>
        <v xml:space="preserve"> </v>
      </c>
      <c r="Z114" s="22"/>
      <c r="AA114" s="23"/>
      <c r="AB114" s="13" t="str">
        <f t="shared" si="28"/>
        <v xml:space="preserve"> </v>
      </c>
      <c r="AC114" s="22"/>
      <c r="AD114" s="23"/>
      <c r="AE114" s="13" t="str">
        <f t="shared" si="29"/>
        <v xml:space="preserve"> </v>
      </c>
      <c r="AF114" s="22"/>
      <c r="AG114" s="23"/>
      <c r="AH114" s="13" t="str">
        <f t="shared" si="30"/>
        <v xml:space="preserve"> </v>
      </c>
      <c r="AI114" s="22"/>
      <c r="AJ114" s="23"/>
      <c r="AK114" s="13" t="str">
        <f t="shared" si="35"/>
        <v xml:space="preserve"> </v>
      </c>
      <c r="AL114" s="22"/>
      <c r="AM114" s="23"/>
      <c r="AN114" s="13" t="str">
        <f t="shared" si="31"/>
        <v xml:space="preserve"> </v>
      </c>
      <c r="AO114" s="22"/>
      <c r="AP114" s="23"/>
      <c r="AQ114" s="13" t="str">
        <f t="shared" si="32"/>
        <v xml:space="preserve"> </v>
      </c>
      <c r="AR114" s="24">
        <f t="shared" si="36"/>
        <v>0</v>
      </c>
      <c r="AS114" s="25">
        <f t="shared" si="37"/>
        <v>0</v>
      </c>
      <c r="AT114" s="16" t="e">
        <f t="shared" si="33"/>
        <v>#DIV/0!</v>
      </c>
    </row>
    <row r="115" spans="1:46" s="4" customFormat="1" ht="20.100000000000001" customHeight="1" x14ac:dyDescent="0.2">
      <c r="A115" s="17"/>
      <c r="B115" s="18">
        <v>106</v>
      </c>
      <c r="C115" s="19"/>
      <c r="D115" s="20"/>
      <c r="E115" s="19"/>
      <c r="F115" s="19"/>
      <c r="G115" s="21"/>
      <c r="H115" s="22"/>
      <c r="I115" s="23"/>
      <c r="J115" s="13" t="str">
        <f t="shared" si="23"/>
        <v xml:space="preserve"> </v>
      </c>
      <c r="K115" s="22"/>
      <c r="L115" s="23"/>
      <c r="M115" s="13" t="str">
        <f t="shared" si="24"/>
        <v xml:space="preserve"> </v>
      </c>
      <c r="N115" s="22"/>
      <c r="O115" s="23"/>
      <c r="P115" s="13" t="str">
        <f t="shared" si="34"/>
        <v xml:space="preserve"> </v>
      </c>
      <c r="Q115" s="22"/>
      <c r="R115" s="23"/>
      <c r="S115" s="13" t="str">
        <f t="shared" si="25"/>
        <v xml:space="preserve"> </v>
      </c>
      <c r="T115" s="22"/>
      <c r="U115" s="23"/>
      <c r="V115" s="13" t="str">
        <f t="shared" si="26"/>
        <v xml:space="preserve"> </v>
      </c>
      <c r="W115" s="22"/>
      <c r="X115" s="23"/>
      <c r="Y115" s="13" t="str">
        <f t="shared" si="27"/>
        <v xml:space="preserve"> </v>
      </c>
      <c r="Z115" s="22"/>
      <c r="AA115" s="23"/>
      <c r="AB115" s="13" t="str">
        <f t="shared" si="28"/>
        <v xml:space="preserve"> </v>
      </c>
      <c r="AC115" s="22"/>
      <c r="AD115" s="23"/>
      <c r="AE115" s="13" t="str">
        <f t="shared" si="29"/>
        <v xml:space="preserve"> </v>
      </c>
      <c r="AF115" s="22"/>
      <c r="AG115" s="23"/>
      <c r="AH115" s="13" t="str">
        <f t="shared" si="30"/>
        <v xml:space="preserve"> </v>
      </c>
      <c r="AI115" s="22"/>
      <c r="AJ115" s="23"/>
      <c r="AK115" s="13" t="str">
        <f t="shared" si="35"/>
        <v xml:space="preserve"> </v>
      </c>
      <c r="AL115" s="22"/>
      <c r="AM115" s="23"/>
      <c r="AN115" s="13" t="str">
        <f t="shared" si="31"/>
        <v xml:space="preserve"> </v>
      </c>
      <c r="AO115" s="22"/>
      <c r="AP115" s="23"/>
      <c r="AQ115" s="13" t="str">
        <f t="shared" si="32"/>
        <v xml:space="preserve"> </v>
      </c>
      <c r="AR115" s="24">
        <f t="shared" si="36"/>
        <v>0</v>
      </c>
      <c r="AS115" s="25">
        <f t="shared" si="37"/>
        <v>0</v>
      </c>
      <c r="AT115" s="16" t="e">
        <f t="shared" si="33"/>
        <v>#DIV/0!</v>
      </c>
    </row>
    <row r="116" spans="1:46" s="4" customFormat="1" ht="20.100000000000001" customHeight="1" x14ac:dyDescent="0.2">
      <c r="A116" s="17"/>
      <c r="B116" s="18">
        <v>107</v>
      </c>
      <c r="C116" s="19"/>
      <c r="D116" s="20"/>
      <c r="E116" s="19"/>
      <c r="F116" s="19"/>
      <c r="G116" s="21"/>
      <c r="H116" s="22"/>
      <c r="I116" s="23"/>
      <c r="J116" s="13" t="str">
        <f t="shared" si="23"/>
        <v xml:space="preserve"> </v>
      </c>
      <c r="K116" s="22"/>
      <c r="L116" s="23"/>
      <c r="M116" s="13" t="str">
        <f t="shared" si="24"/>
        <v xml:space="preserve"> </v>
      </c>
      <c r="N116" s="22"/>
      <c r="O116" s="23"/>
      <c r="P116" s="13" t="str">
        <f t="shared" si="34"/>
        <v xml:space="preserve"> </v>
      </c>
      <c r="Q116" s="22"/>
      <c r="R116" s="23"/>
      <c r="S116" s="13" t="str">
        <f t="shared" si="25"/>
        <v xml:space="preserve"> </v>
      </c>
      <c r="T116" s="22"/>
      <c r="U116" s="23"/>
      <c r="V116" s="13" t="str">
        <f t="shared" si="26"/>
        <v xml:space="preserve"> </v>
      </c>
      <c r="W116" s="22"/>
      <c r="X116" s="23"/>
      <c r="Y116" s="13" t="str">
        <f t="shared" si="27"/>
        <v xml:space="preserve"> </v>
      </c>
      <c r="Z116" s="22"/>
      <c r="AA116" s="23"/>
      <c r="AB116" s="13" t="str">
        <f t="shared" si="28"/>
        <v xml:space="preserve"> </v>
      </c>
      <c r="AC116" s="22"/>
      <c r="AD116" s="23"/>
      <c r="AE116" s="13" t="str">
        <f t="shared" si="29"/>
        <v xml:space="preserve"> </v>
      </c>
      <c r="AF116" s="22"/>
      <c r="AG116" s="23"/>
      <c r="AH116" s="13" t="str">
        <f t="shared" si="30"/>
        <v xml:space="preserve"> </v>
      </c>
      <c r="AI116" s="22"/>
      <c r="AJ116" s="23"/>
      <c r="AK116" s="13" t="str">
        <f t="shared" si="35"/>
        <v xml:space="preserve"> </v>
      </c>
      <c r="AL116" s="22"/>
      <c r="AM116" s="23"/>
      <c r="AN116" s="13" t="str">
        <f t="shared" si="31"/>
        <v xml:space="preserve"> </v>
      </c>
      <c r="AO116" s="22"/>
      <c r="AP116" s="23"/>
      <c r="AQ116" s="13" t="str">
        <f t="shared" si="32"/>
        <v xml:space="preserve"> </v>
      </c>
      <c r="AR116" s="24">
        <f t="shared" si="36"/>
        <v>0</v>
      </c>
      <c r="AS116" s="25">
        <f t="shared" si="37"/>
        <v>0</v>
      </c>
      <c r="AT116" s="16" t="e">
        <f t="shared" si="33"/>
        <v>#DIV/0!</v>
      </c>
    </row>
    <row r="117" spans="1:46" s="4" customFormat="1" ht="20.100000000000001" customHeight="1" x14ac:dyDescent="0.2">
      <c r="A117" s="17"/>
      <c r="B117" s="18">
        <v>108</v>
      </c>
      <c r="C117" s="19"/>
      <c r="D117" s="20"/>
      <c r="E117" s="19"/>
      <c r="F117" s="19"/>
      <c r="G117" s="21"/>
      <c r="H117" s="22"/>
      <c r="I117" s="23"/>
      <c r="J117" s="13" t="str">
        <f t="shared" si="23"/>
        <v xml:space="preserve"> </v>
      </c>
      <c r="K117" s="22"/>
      <c r="L117" s="23"/>
      <c r="M117" s="13" t="str">
        <f t="shared" si="24"/>
        <v xml:space="preserve"> </v>
      </c>
      <c r="N117" s="22"/>
      <c r="O117" s="23"/>
      <c r="P117" s="13" t="str">
        <f t="shared" si="34"/>
        <v xml:space="preserve"> </v>
      </c>
      <c r="Q117" s="22"/>
      <c r="R117" s="23"/>
      <c r="S117" s="13" t="str">
        <f t="shared" si="25"/>
        <v xml:space="preserve"> </v>
      </c>
      <c r="T117" s="22"/>
      <c r="U117" s="23"/>
      <c r="V117" s="13" t="str">
        <f t="shared" si="26"/>
        <v xml:space="preserve"> </v>
      </c>
      <c r="W117" s="22"/>
      <c r="X117" s="23"/>
      <c r="Y117" s="13" t="str">
        <f t="shared" si="27"/>
        <v xml:space="preserve"> </v>
      </c>
      <c r="Z117" s="22"/>
      <c r="AA117" s="23"/>
      <c r="AB117" s="13" t="str">
        <f t="shared" si="28"/>
        <v xml:space="preserve"> </v>
      </c>
      <c r="AC117" s="22"/>
      <c r="AD117" s="23"/>
      <c r="AE117" s="13" t="str">
        <f t="shared" si="29"/>
        <v xml:space="preserve"> </v>
      </c>
      <c r="AF117" s="22"/>
      <c r="AG117" s="23"/>
      <c r="AH117" s="13" t="str">
        <f t="shared" si="30"/>
        <v xml:space="preserve"> </v>
      </c>
      <c r="AI117" s="22"/>
      <c r="AJ117" s="23"/>
      <c r="AK117" s="13" t="str">
        <f t="shared" si="35"/>
        <v xml:space="preserve"> </v>
      </c>
      <c r="AL117" s="22"/>
      <c r="AM117" s="23"/>
      <c r="AN117" s="13" t="str">
        <f t="shared" si="31"/>
        <v xml:space="preserve"> </v>
      </c>
      <c r="AO117" s="22"/>
      <c r="AP117" s="23"/>
      <c r="AQ117" s="13" t="str">
        <f t="shared" si="32"/>
        <v xml:space="preserve"> </v>
      </c>
      <c r="AR117" s="24">
        <f t="shared" si="36"/>
        <v>0</v>
      </c>
      <c r="AS117" s="25">
        <f t="shared" si="37"/>
        <v>0</v>
      </c>
      <c r="AT117" s="16" t="e">
        <f t="shared" si="33"/>
        <v>#DIV/0!</v>
      </c>
    </row>
    <row r="118" spans="1:46" s="4" customFormat="1" ht="20.100000000000001" customHeight="1" x14ac:dyDescent="0.2">
      <c r="A118" s="17"/>
      <c r="B118" s="18">
        <v>109</v>
      </c>
      <c r="C118" s="19"/>
      <c r="D118" s="20"/>
      <c r="E118" s="19"/>
      <c r="F118" s="19"/>
      <c r="G118" s="21"/>
      <c r="H118" s="22"/>
      <c r="I118" s="23"/>
      <c r="J118" s="13" t="str">
        <f t="shared" si="23"/>
        <v xml:space="preserve"> </v>
      </c>
      <c r="K118" s="22"/>
      <c r="L118" s="23"/>
      <c r="M118" s="13" t="str">
        <f t="shared" si="24"/>
        <v xml:space="preserve"> </v>
      </c>
      <c r="N118" s="22"/>
      <c r="O118" s="23"/>
      <c r="P118" s="13" t="str">
        <f t="shared" si="34"/>
        <v xml:space="preserve"> </v>
      </c>
      <c r="Q118" s="22"/>
      <c r="R118" s="23"/>
      <c r="S118" s="13" t="str">
        <f t="shared" si="25"/>
        <v xml:space="preserve"> </v>
      </c>
      <c r="T118" s="22"/>
      <c r="U118" s="23"/>
      <c r="V118" s="13" t="str">
        <f t="shared" si="26"/>
        <v xml:space="preserve"> </v>
      </c>
      <c r="W118" s="22"/>
      <c r="X118" s="23"/>
      <c r="Y118" s="13" t="str">
        <f t="shared" si="27"/>
        <v xml:space="preserve"> </v>
      </c>
      <c r="Z118" s="22"/>
      <c r="AA118" s="23"/>
      <c r="AB118" s="13" t="str">
        <f t="shared" si="28"/>
        <v xml:space="preserve"> </v>
      </c>
      <c r="AC118" s="22"/>
      <c r="AD118" s="23"/>
      <c r="AE118" s="13" t="str">
        <f t="shared" si="29"/>
        <v xml:space="preserve"> </v>
      </c>
      <c r="AF118" s="22"/>
      <c r="AG118" s="23"/>
      <c r="AH118" s="13" t="str">
        <f t="shared" si="30"/>
        <v xml:space="preserve"> </v>
      </c>
      <c r="AI118" s="22"/>
      <c r="AJ118" s="23"/>
      <c r="AK118" s="13" t="str">
        <f t="shared" si="35"/>
        <v xml:space="preserve"> </v>
      </c>
      <c r="AL118" s="22"/>
      <c r="AM118" s="23"/>
      <c r="AN118" s="13" t="str">
        <f t="shared" si="31"/>
        <v xml:space="preserve"> </v>
      </c>
      <c r="AO118" s="22"/>
      <c r="AP118" s="23"/>
      <c r="AQ118" s="13" t="str">
        <f t="shared" si="32"/>
        <v xml:space="preserve"> </v>
      </c>
      <c r="AR118" s="24">
        <f t="shared" si="36"/>
        <v>0</v>
      </c>
      <c r="AS118" s="25">
        <f t="shared" si="37"/>
        <v>0</v>
      </c>
      <c r="AT118" s="16" t="e">
        <f t="shared" si="33"/>
        <v>#DIV/0!</v>
      </c>
    </row>
    <row r="119" spans="1:46" s="4" customFormat="1" ht="20.100000000000001" customHeight="1" x14ac:dyDescent="0.2">
      <c r="A119" s="17"/>
      <c r="B119" s="18">
        <v>110</v>
      </c>
      <c r="C119" s="19"/>
      <c r="D119" s="20"/>
      <c r="E119" s="19"/>
      <c r="F119" s="19"/>
      <c r="G119" s="21"/>
      <c r="H119" s="22"/>
      <c r="I119" s="23"/>
      <c r="J119" s="13" t="str">
        <f t="shared" si="23"/>
        <v xml:space="preserve"> </v>
      </c>
      <c r="K119" s="22"/>
      <c r="L119" s="23"/>
      <c r="M119" s="13" t="str">
        <f t="shared" si="24"/>
        <v xml:space="preserve"> </v>
      </c>
      <c r="N119" s="22"/>
      <c r="O119" s="23"/>
      <c r="P119" s="13" t="str">
        <f t="shared" si="34"/>
        <v xml:space="preserve"> </v>
      </c>
      <c r="Q119" s="22"/>
      <c r="R119" s="23"/>
      <c r="S119" s="13" t="str">
        <f t="shared" si="25"/>
        <v xml:space="preserve"> </v>
      </c>
      <c r="T119" s="22"/>
      <c r="U119" s="23"/>
      <c r="V119" s="13" t="str">
        <f t="shared" si="26"/>
        <v xml:space="preserve"> </v>
      </c>
      <c r="W119" s="22"/>
      <c r="X119" s="23"/>
      <c r="Y119" s="13" t="str">
        <f t="shared" si="27"/>
        <v xml:space="preserve"> </v>
      </c>
      <c r="Z119" s="22"/>
      <c r="AA119" s="23"/>
      <c r="AB119" s="13" t="str">
        <f t="shared" si="28"/>
        <v xml:space="preserve"> </v>
      </c>
      <c r="AC119" s="22"/>
      <c r="AD119" s="23"/>
      <c r="AE119" s="13" t="str">
        <f t="shared" si="29"/>
        <v xml:space="preserve"> </v>
      </c>
      <c r="AF119" s="22"/>
      <c r="AG119" s="23"/>
      <c r="AH119" s="13" t="str">
        <f t="shared" si="30"/>
        <v xml:space="preserve"> </v>
      </c>
      <c r="AI119" s="22"/>
      <c r="AJ119" s="23"/>
      <c r="AK119" s="13" t="str">
        <f t="shared" si="35"/>
        <v xml:space="preserve"> </v>
      </c>
      <c r="AL119" s="22"/>
      <c r="AM119" s="23"/>
      <c r="AN119" s="13" t="str">
        <f t="shared" si="31"/>
        <v xml:space="preserve"> </v>
      </c>
      <c r="AO119" s="22"/>
      <c r="AP119" s="23"/>
      <c r="AQ119" s="13" t="str">
        <f t="shared" si="32"/>
        <v xml:space="preserve"> </v>
      </c>
      <c r="AR119" s="24">
        <f t="shared" si="36"/>
        <v>0</v>
      </c>
      <c r="AS119" s="25">
        <f t="shared" si="37"/>
        <v>0</v>
      </c>
      <c r="AT119" s="16" t="e">
        <f t="shared" si="33"/>
        <v>#DIV/0!</v>
      </c>
    </row>
    <row r="120" spans="1:46" s="4" customFormat="1" ht="20.100000000000001" customHeight="1" x14ac:dyDescent="0.2">
      <c r="A120" s="17"/>
      <c r="B120" s="18">
        <v>111</v>
      </c>
      <c r="C120" s="19"/>
      <c r="D120" s="20"/>
      <c r="E120" s="19"/>
      <c r="F120" s="19"/>
      <c r="G120" s="21"/>
      <c r="H120" s="22"/>
      <c r="I120" s="23"/>
      <c r="J120" s="13" t="str">
        <f t="shared" si="23"/>
        <v xml:space="preserve"> </v>
      </c>
      <c r="K120" s="22"/>
      <c r="L120" s="23"/>
      <c r="M120" s="13" t="str">
        <f t="shared" si="24"/>
        <v xml:space="preserve"> </v>
      </c>
      <c r="N120" s="22"/>
      <c r="O120" s="23"/>
      <c r="P120" s="13" t="str">
        <f t="shared" si="34"/>
        <v xml:space="preserve"> </v>
      </c>
      <c r="Q120" s="22"/>
      <c r="R120" s="23"/>
      <c r="S120" s="13" t="str">
        <f t="shared" si="25"/>
        <v xml:space="preserve"> </v>
      </c>
      <c r="T120" s="22"/>
      <c r="U120" s="23"/>
      <c r="V120" s="13" t="str">
        <f t="shared" si="26"/>
        <v xml:space="preserve"> </v>
      </c>
      <c r="W120" s="22"/>
      <c r="X120" s="23"/>
      <c r="Y120" s="13" t="str">
        <f t="shared" si="27"/>
        <v xml:space="preserve"> </v>
      </c>
      <c r="Z120" s="22"/>
      <c r="AA120" s="23"/>
      <c r="AB120" s="13" t="str">
        <f t="shared" si="28"/>
        <v xml:space="preserve"> </v>
      </c>
      <c r="AC120" s="22"/>
      <c r="AD120" s="23"/>
      <c r="AE120" s="13" t="str">
        <f t="shared" si="29"/>
        <v xml:space="preserve"> </v>
      </c>
      <c r="AF120" s="22"/>
      <c r="AG120" s="23"/>
      <c r="AH120" s="13" t="str">
        <f t="shared" si="30"/>
        <v xml:space="preserve"> </v>
      </c>
      <c r="AI120" s="22"/>
      <c r="AJ120" s="23"/>
      <c r="AK120" s="13" t="str">
        <f t="shared" si="35"/>
        <v xml:space="preserve"> </v>
      </c>
      <c r="AL120" s="22"/>
      <c r="AM120" s="23"/>
      <c r="AN120" s="13" t="str">
        <f t="shared" si="31"/>
        <v xml:space="preserve"> </v>
      </c>
      <c r="AO120" s="22"/>
      <c r="AP120" s="23"/>
      <c r="AQ120" s="13" t="str">
        <f t="shared" si="32"/>
        <v xml:space="preserve"> </v>
      </c>
      <c r="AR120" s="24">
        <f t="shared" si="36"/>
        <v>0</v>
      </c>
      <c r="AS120" s="25">
        <f t="shared" si="37"/>
        <v>0</v>
      </c>
      <c r="AT120" s="16" t="e">
        <f t="shared" si="33"/>
        <v>#DIV/0!</v>
      </c>
    </row>
    <row r="121" spans="1:46" s="4" customFormat="1" ht="20.100000000000001" customHeight="1" x14ac:dyDescent="0.2">
      <c r="A121" s="17"/>
      <c r="B121" s="18">
        <v>112</v>
      </c>
      <c r="C121" s="19"/>
      <c r="D121" s="20"/>
      <c r="E121" s="19"/>
      <c r="F121" s="19"/>
      <c r="G121" s="21"/>
      <c r="H121" s="22"/>
      <c r="I121" s="23"/>
      <c r="J121" s="13" t="str">
        <f t="shared" si="23"/>
        <v xml:space="preserve"> </v>
      </c>
      <c r="K121" s="22"/>
      <c r="L121" s="23"/>
      <c r="M121" s="13" t="str">
        <f t="shared" si="24"/>
        <v xml:space="preserve"> </v>
      </c>
      <c r="N121" s="22"/>
      <c r="O121" s="23"/>
      <c r="P121" s="13" t="str">
        <f t="shared" si="34"/>
        <v xml:space="preserve"> </v>
      </c>
      <c r="Q121" s="22"/>
      <c r="R121" s="23"/>
      <c r="S121" s="13" t="str">
        <f t="shared" si="25"/>
        <v xml:space="preserve"> </v>
      </c>
      <c r="T121" s="22"/>
      <c r="U121" s="23"/>
      <c r="V121" s="13" t="str">
        <f t="shared" si="26"/>
        <v xml:space="preserve"> </v>
      </c>
      <c r="W121" s="22"/>
      <c r="X121" s="23"/>
      <c r="Y121" s="13" t="str">
        <f t="shared" si="27"/>
        <v xml:space="preserve"> </v>
      </c>
      <c r="Z121" s="22"/>
      <c r="AA121" s="23"/>
      <c r="AB121" s="13" t="str">
        <f t="shared" si="28"/>
        <v xml:space="preserve"> </v>
      </c>
      <c r="AC121" s="22"/>
      <c r="AD121" s="23"/>
      <c r="AE121" s="13" t="str">
        <f t="shared" si="29"/>
        <v xml:space="preserve"> </v>
      </c>
      <c r="AF121" s="22"/>
      <c r="AG121" s="23"/>
      <c r="AH121" s="13" t="str">
        <f t="shared" si="30"/>
        <v xml:space="preserve"> </v>
      </c>
      <c r="AI121" s="22"/>
      <c r="AJ121" s="23"/>
      <c r="AK121" s="13" t="str">
        <f t="shared" si="35"/>
        <v xml:space="preserve"> </v>
      </c>
      <c r="AL121" s="22"/>
      <c r="AM121" s="23"/>
      <c r="AN121" s="13" t="str">
        <f t="shared" si="31"/>
        <v xml:space="preserve"> </v>
      </c>
      <c r="AO121" s="22"/>
      <c r="AP121" s="23"/>
      <c r="AQ121" s="13" t="str">
        <f t="shared" si="32"/>
        <v xml:space="preserve"> </v>
      </c>
      <c r="AR121" s="24">
        <f t="shared" si="36"/>
        <v>0</v>
      </c>
      <c r="AS121" s="25">
        <f t="shared" si="37"/>
        <v>0</v>
      </c>
      <c r="AT121" s="16" t="e">
        <f t="shared" si="33"/>
        <v>#DIV/0!</v>
      </c>
    </row>
    <row r="122" spans="1:46" s="4" customFormat="1" ht="20.100000000000001" customHeight="1" x14ac:dyDescent="0.2">
      <c r="A122" s="17"/>
      <c r="B122" s="18">
        <v>113</v>
      </c>
      <c r="C122" s="19"/>
      <c r="D122" s="20"/>
      <c r="E122" s="19"/>
      <c r="F122" s="19"/>
      <c r="G122" s="21"/>
      <c r="H122" s="22"/>
      <c r="I122" s="23"/>
      <c r="J122" s="13" t="str">
        <f t="shared" si="23"/>
        <v xml:space="preserve"> </v>
      </c>
      <c r="K122" s="22"/>
      <c r="L122" s="23"/>
      <c r="M122" s="13" t="str">
        <f t="shared" si="24"/>
        <v xml:space="preserve"> </v>
      </c>
      <c r="N122" s="22"/>
      <c r="O122" s="23"/>
      <c r="P122" s="13" t="str">
        <f t="shared" si="34"/>
        <v xml:space="preserve"> </v>
      </c>
      <c r="Q122" s="22"/>
      <c r="R122" s="23"/>
      <c r="S122" s="13" t="str">
        <f t="shared" si="25"/>
        <v xml:space="preserve"> </v>
      </c>
      <c r="T122" s="22"/>
      <c r="U122" s="23"/>
      <c r="V122" s="13" t="str">
        <f t="shared" si="26"/>
        <v xml:space="preserve"> </v>
      </c>
      <c r="W122" s="22"/>
      <c r="X122" s="23"/>
      <c r="Y122" s="13" t="str">
        <f t="shared" si="27"/>
        <v xml:space="preserve"> </v>
      </c>
      <c r="Z122" s="22"/>
      <c r="AA122" s="23"/>
      <c r="AB122" s="13" t="str">
        <f t="shared" si="28"/>
        <v xml:space="preserve"> </v>
      </c>
      <c r="AC122" s="22"/>
      <c r="AD122" s="23"/>
      <c r="AE122" s="13" t="str">
        <f t="shared" si="29"/>
        <v xml:space="preserve"> </v>
      </c>
      <c r="AF122" s="22"/>
      <c r="AG122" s="23"/>
      <c r="AH122" s="13" t="str">
        <f t="shared" si="30"/>
        <v xml:space="preserve"> </v>
      </c>
      <c r="AI122" s="22"/>
      <c r="AJ122" s="23"/>
      <c r="AK122" s="13" t="str">
        <f t="shared" si="35"/>
        <v xml:space="preserve"> </v>
      </c>
      <c r="AL122" s="22"/>
      <c r="AM122" s="23"/>
      <c r="AN122" s="13" t="str">
        <f t="shared" si="31"/>
        <v xml:space="preserve"> </v>
      </c>
      <c r="AO122" s="22"/>
      <c r="AP122" s="23"/>
      <c r="AQ122" s="13" t="str">
        <f t="shared" si="32"/>
        <v xml:space="preserve"> </v>
      </c>
      <c r="AR122" s="24">
        <f t="shared" si="36"/>
        <v>0</v>
      </c>
      <c r="AS122" s="25">
        <f t="shared" si="37"/>
        <v>0</v>
      </c>
      <c r="AT122" s="16" t="e">
        <f t="shared" si="33"/>
        <v>#DIV/0!</v>
      </c>
    </row>
    <row r="123" spans="1:46" s="4" customFormat="1" ht="20.100000000000001" customHeight="1" x14ac:dyDescent="0.2">
      <c r="A123" s="17"/>
      <c r="B123" s="18">
        <v>114</v>
      </c>
      <c r="C123" s="19"/>
      <c r="D123" s="20"/>
      <c r="E123" s="19"/>
      <c r="F123" s="19"/>
      <c r="G123" s="21"/>
      <c r="H123" s="22"/>
      <c r="I123" s="23"/>
      <c r="J123" s="13" t="str">
        <f t="shared" si="23"/>
        <v xml:space="preserve"> </v>
      </c>
      <c r="K123" s="22"/>
      <c r="L123" s="23"/>
      <c r="M123" s="13" t="str">
        <f t="shared" si="24"/>
        <v xml:space="preserve"> </v>
      </c>
      <c r="N123" s="22"/>
      <c r="O123" s="23"/>
      <c r="P123" s="13" t="str">
        <f t="shared" si="34"/>
        <v xml:space="preserve"> </v>
      </c>
      <c r="Q123" s="22"/>
      <c r="R123" s="23"/>
      <c r="S123" s="13" t="str">
        <f t="shared" si="25"/>
        <v xml:space="preserve"> </v>
      </c>
      <c r="T123" s="22"/>
      <c r="U123" s="23"/>
      <c r="V123" s="13" t="str">
        <f t="shared" si="26"/>
        <v xml:space="preserve"> </v>
      </c>
      <c r="W123" s="22"/>
      <c r="X123" s="23"/>
      <c r="Y123" s="13" t="str">
        <f t="shared" si="27"/>
        <v xml:space="preserve"> </v>
      </c>
      <c r="Z123" s="22"/>
      <c r="AA123" s="23"/>
      <c r="AB123" s="13" t="str">
        <f t="shared" si="28"/>
        <v xml:space="preserve"> </v>
      </c>
      <c r="AC123" s="22"/>
      <c r="AD123" s="23"/>
      <c r="AE123" s="13" t="str">
        <f t="shared" si="29"/>
        <v xml:space="preserve"> </v>
      </c>
      <c r="AF123" s="22"/>
      <c r="AG123" s="23"/>
      <c r="AH123" s="13" t="str">
        <f t="shared" si="30"/>
        <v xml:space="preserve"> </v>
      </c>
      <c r="AI123" s="22"/>
      <c r="AJ123" s="23"/>
      <c r="AK123" s="13" t="str">
        <f t="shared" si="35"/>
        <v xml:space="preserve"> </v>
      </c>
      <c r="AL123" s="22"/>
      <c r="AM123" s="23"/>
      <c r="AN123" s="13" t="str">
        <f t="shared" si="31"/>
        <v xml:space="preserve"> </v>
      </c>
      <c r="AO123" s="22"/>
      <c r="AP123" s="23"/>
      <c r="AQ123" s="13" t="str">
        <f t="shared" si="32"/>
        <v xml:space="preserve"> </v>
      </c>
      <c r="AR123" s="24">
        <f t="shared" si="36"/>
        <v>0</v>
      </c>
      <c r="AS123" s="25">
        <f t="shared" si="37"/>
        <v>0</v>
      </c>
      <c r="AT123" s="16" t="e">
        <f t="shared" si="33"/>
        <v>#DIV/0!</v>
      </c>
    </row>
    <row r="124" spans="1:46" s="4" customFormat="1" ht="20.100000000000001" customHeight="1" x14ac:dyDescent="0.2">
      <c r="A124" s="17"/>
      <c r="B124" s="18">
        <v>115</v>
      </c>
      <c r="C124" s="19"/>
      <c r="D124" s="20"/>
      <c r="E124" s="19"/>
      <c r="F124" s="19"/>
      <c r="G124" s="21"/>
      <c r="H124" s="22"/>
      <c r="I124" s="23"/>
      <c r="J124" s="13" t="str">
        <f t="shared" si="23"/>
        <v xml:space="preserve"> </v>
      </c>
      <c r="K124" s="22"/>
      <c r="L124" s="23"/>
      <c r="M124" s="13" t="str">
        <f t="shared" si="24"/>
        <v xml:space="preserve"> </v>
      </c>
      <c r="N124" s="22"/>
      <c r="O124" s="23"/>
      <c r="P124" s="13" t="str">
        <f t="shared" si="34"/>
        <v xml:space="preserve"> </v>
      </c>
      <c r="Q124" s="22"/>
      <c r="R124" s="23"/>
      <c r="S124" s="13" t="str">
        <f t="shared" si="25"/>
        <v xml:space="preserve"> </v>
      </c>
      <c r="T124" s="22"/>
      <c r="U124" s="23"/>
      <c r="V124" s="13" t="str">
        <f t="shared" si="26"/>
        <v xml:space="preserve"> </v>
      </c>
      <c r="W124" s="22"/>
      <c r="X124" s="23"/>
      <c r="Y124" s="13" t="str">
        <f t="shared" si="27"/>
        <v xml:space="preserve"> </v>
      </c>
      <c r="Z124" s="22"/>
      <c r="AA124" s="23"/>
      <c r="AB124" s="13" t="str">
        <f t="shared" si="28"/>
        <v xml:space="preserve"> </v>
      </c>
      <c r="AC124" s="22"/>
      <c r="AD124" s="23"/>
      <c r="AE124" s="13" t="str">
        <f t="shared" si="29"/>
        <v xml:space="preserve"> </v>
      </c>
      <c r="AF124" s="22"/>
      <c r="AG124" s="23"/>
      <c r="AH124" s="13" t="str">
        <f t="shared" si="30"/>
        <v xml:space="preserve"> </v>
      </c>
      <c r="AI124" s="22"/>
      <c r="AJ124" s="23"/>
      <c r="AK124" s="13" t="str">
        <f t="shared" si="35"/>
        <v xml:space="preserve"> </v>
      </c>
      <c r="AL124" s="22"/>
      <c r="AM124" s="23"/>
      <c r="AN124" s="13" t="str">
        <f t="shared" si="31"/>
        <v xml:space="preserve"> </v>
      </c>
      <c r="AO124" s="22"/>
      <c r="AP124" s="23"/>
      <c r="AQ124" s="13" t="str">
        <f t="shared" si="32"/>
        <v xml:space="preserve"> </v>
      </c>
      <c r="AR124" s="24">
        <f t="shared" si="36"/>
        <v>0</v>
      </c>
      <c r="AS124" s="25">
        <f t="shared" si="37"/>
        <v>0</v>
      </c>
      <c r="AT124" s="16" t="e">
        <f t="shared" si="33"/>
        <v>#DIV/0!</v>
      </c>
    </row>
    <row r="125" spans="1:46" s="4" customFormat="1" ht="20.100000000000001" customHeight="1" x14ac:dyDescent="0.2">
      <c r="A125" s="17"/>
      <c r="B125" s="18">
        <v>116</v>
      </c>
      <c r="C125" s="19"/>
      <c r="D125" s="20"/>
      <c r="E125" s="19"/>
      <c r="F125" s="19"/>
      <c r="G125" s="21"/>
      <c r="H125" s="22"/>
      <c r="I125" s="23"/>
      <c r="J125" s="13" t="str">
        <f t="shared" si="23"/>
        <v xml:space="preserve"> </v>
      </c>
      <c r="K125" s="22"/>
      <c r="L125" s="23"/>
      <c r="M125" s="13" t="str">
        <f t="shared" si="24"/>
        <v xml:space="preserve"> </v>
      </c>
      <c r="N125" s="22"/>
      <c r="O125" s="23"/>
      <c r="P125" s="13" t="str">
        <f t="shared" si="34"/>
        <v xml:space="preserve"> </v>
      </c>
      <c r="Q125" s="22"/>
      <c r="R125" s="23"/>
      <c r="S125" s="13" t="str">
        <f t="shared" si="25"/>
        <v xml:space="preserve"> </v>
      </c>
      <c r="T125" s="22"/>
      <c r="U125" s="23"/>
      <c r="V125" s="13" t="str">
        <f t="shared" si="26"/>
        <v xml:space="preserve"> </v>
      </c>
      <c r="W125" s="22"/>
      <c r="X125" s="23"/>
      <c r="Y125" s="13" t="str">
        <f t="shared" si="27"/>
        <v xml:space="preserve"> </v>
      </c>
      <c r="Z125" s="22"/>
      <c r="AA125" s="23"/>
      <c r="AB125" s="13" t="str">
        <f t="shared" si="28"/>
        <v xml:space="preserve"> </v>
      </c>
      <c r="AC125" s="22"/>
      <c r="AD125" s="23"/>
      <c r="AE125" s="13" t="str">
        <f t="shared" si="29"/>
        <v xml:space="preserve"> </v>
      </c>
      <c r="AF125" s="22"/>
      <c r="AG125" s="23"/>
      <c r="AH125" s="13" t="str">
        <f t="shared" si="30"/>
        <v xml:space="preserve"> </v>
      </c>
      <c r="AI125" s="22"/>
      <c r="AJ125" s="23"/>
      <c r="AK125" s="13" t="str">
        <f t="shared" si="35"/>
        <v xml:space="preserve"> </v>
      </c>
      <c r="AL125" s="22"/>
      <c r="AM125" s="23"/>
      <c r="AN125" s="13" t="str">
        <f t="shared" si="31"/>
        <v xml:space="preserve"> </v>
      </c>
      <c r="AO125" s="22"/>
      <c r="AP125" s="23"/>
      <c r="AQ125" s="13" t="str">
        <f t="shared" si="32"/>
        <v xml:space="preserve"> </v>
      </c>
      <c r="AR125" s="24">
        <f t="shared" si="36"/>
        <v>0</v>
      </c>
      <c r="AS125" s="25">
        <f t="shared" si="37"/>
        <v>0</v>
      </c>
      <c r="AT125" s="16" t="e">
        <f t="shared" si="33"/>
        <v>#DIV/0!</v>
      </c>
    </row>
    <row r="126" spans="1:46" s="4" customFormat="1" ht="20.100000000000001" customHeight="1" x14ac:dyDescent="0.2">
      <c r="A126" s="17"/>
      <c r="B126" s="18">
        <v>117</v>
      </c>
      <c r="C126" s="19"/>
      <c r="D126" s="20"/>
      <c r="E126" s="19"/>
      <c r="F126" s="19"/>
      <c r="G126" s="21"/>
      <c r="H126" s="22"/>
      <c r="I126" s="23"/>
      <c r="J126" s="13" t="str">
        <f t="shared" si="23"/>
        <v xml:space="preserve"> </v>
      </c>
      <c r="K126" s="22"/>
      <c r="L126" s="23"/>
      <c r="M126" s="13" t="str">
        <f t="shared" si="24"/>
        <v xml:space="preserve"> </v>
      </c>
      <c r="N126" s="22"/>
      <c r="O126" s="23"/>
      <c r="P126" s="13" t="str">
        <f t="shared" si="34"/>
        <v xml:space="preserve"> </v>
      </c>
      <c r="Q126" s="22"/>
      <c r="R126" s="23"/>
      <c r="S126" s="13" t="str">
        <f t="shared" si="25"/>
        <v xml:space="preserve"> </v>
      </c>
      <c r="T126" s="22"/>
      <c r="U126" s="23"/>
      <c r="V126" s="13" t="str">
        <f t="shared" si="26"/>
        <v xml:space="preserve"> </v>
      </c>
      <c r="W126" s="22"/>
      <c r="X126" s="23"/>
      <c r="Y126" s="13" t="str">
        <f t="shared" si="27"/>
        <v xml:space="preserve"> </v>
      </c>
      <c r="Z126" s="22"/>
      <c r="AA126" s="23"/>
      <c r="AB126" s="13" t="str">
        <f t="shared" si="28"/>
        <v xml:space="preserve"> </v>
      </c>
      <c r="AC126" s="22"/>
      <c r="AD126" s="23"/>
      <c r="AE126" s="13" t="str">
        <f t="shared" si="29"/>
        <v xml:space="preserve"> </v>
      </c>
      <c r="AF126" s="22"/>
      <c r="AG126" s="23"/>
      <c r="AH126" s="13" t="str">
        <f t="shared" si="30"/>
        <v xml:space="preserve"> </v>
      </c>
      <c r="AI126" s="22"/>
      <c r="AJ126" s="23"/>
      <c r="AK126" s="13" t="str">
        <f t="shared" si="35"/>
        <v xml:space="preserve"> </v>
      </c>
      <c r="AL126" s="22"/>
      <c r="AM126" s="23"/>
      <c r="AN126" s="13" t="str">
        <f t="shared" si="31"/>
        <v xml:space="preserve"> </v>
      </c>
      <c r="AO126" s="22"/>
      <c r="AP126" s="23"/>
      <c r="AQ126" s="13" t="str">
        <f t="shared" si="32"/>
        <v xml:space="preserve"> </v>
      </c>
      <c r="AR126" s="24">
        <f t="shared" si="36"/>
        <v>0</v>
      </c>
      <c r="AS126" s="25">
        <f t="shared" si="37"/>
        <v>0</v>
      </c>
      <c r="AT126" s="16" t="e">
        <f t="shared" si="33"/>
        <v>#DIV/0!</v>
      </c>
    </row>
    <row r="127" spans="1:46" s="4" customFormat="1" ht="20.100000000000001" customHeight="1" x14ac:dyDescent="0.2">
      <c r="A127" s="17"/>
      <c r="B127" s="18">
        <v>118</v>
      </c>
      <c r="C127" s="19"/>
      <c r="D127" s="20"/>
      <c r="E127" s="19"/>
      <c r="F127" s="19"/>
      <c r="G127" s="21"/>
      <c r="H127" s="22"/>
      <c r="I127" s="23"/>
      <c r="J127" s="13" t="str">
        <f t="shared" si="23"/>
        <v xml:space="preserve"> </v>
      </c>
      <c r="K127" s="22"/>
      <c r="L127" s="23"/>
      <c r="M127" s="13" t="str">
        <f t="shared" si="24"/>
        <v xml:space="preserve"> </v>
      </c>
      <c r="N127" s="22"/>
      <c r="O127" s="23"/>
      <c r="P127" s="13" t="str">
        <f t="shared" si="34"/>
        <v xml:space="preserve"> </v>
      </c>
      <c r="Q127" s="22"/>
      <c r="R127" s="23"/>
      <c r="S127" s="13" t="str">
        <f t="shared" si="25"/>
        <v xml:space="preserve"> </v>
      </c>
      <c r="T127" s="22"/>
      <c r="U127" s="23"/>
      <c r="V127" s="13" t="str">
        <f t="shared" si="26"/>
        <v xml:space="preserve"> </v>
      </c>
      <c r="W127" s="22"/>
      <c r="X127" s="23"/>
      <c r="Y127" s="13" t="str">
        <f t="shared" si="27"/>
        <v xml:space="preserve"> </v>
      </c>
      <c r="Z127" s="22"/>
      <c r="AA127" s="23"/>
      <c r="AB127" s="13" t="str">
        <f t="shared" si="28"/>
        <v xml:space="preserve"> </v>
      </c>
      <c r="AC127" s="22"/>
      <c r="AD127" s="23"/>
      <c r="AE127" s="13" t="str">
        <f t="shared" si="29"/>
        <v xml:space="preserve"> </v>
      </c>
      <c r="AF127" s="22"/>
      <c r="AG127" s="23"/>
      <c r="AH127" s="13" t="str">
        <f t="shared" si="30"/>
        <v xml:space="preserve"> </v>
      </c>
      <c r="AI127" s="22"/>
      <c r="AJ127" s="23"/>
      <c r="AK127" s="13" t="str">
        <f t="shared" si="35"/>
        <v xml:space="preserve"> </v>
      </c>
      <c r="AL127" s="22"/>
      <c r="AM127" s="23"/>
      <c r="AN127" s="13" t="str">
        <f t="shared" si="31"/>
        <v xml:space="preserve"> </v>
      </c>
      <c r="AO127" s="22"/>
      <c r="AP127" s="23"/>
      <c r="AQ127" s="13" t="str">
        <f t="shared" si="32"/>
        <v xml:space="preserve"> </v>
      </c>
      <c r="AR127" s="24">
        <f t="shared" si="36"/>
        <v>0</v>
      </c>
      <c r="AS127" s="25">
        <f t="shared" si="37"/>
        <v>0</v>
      </c>
      <c r="AT127" s="16" t="e">
        <f t="shared" si="33"/>
        <v>#DIV/0!</v>
      </c>
    </row>
    <row r="128" spans="1:46" s="4" customFormat="1" ht="20.100000000000001" customHeight="1" x14ac:dyDescent="0.2">
      <c r="A128" s="17"/>
      <c r="B128" s="18">
        <v>119</v>
      </c>
      <c r="C128" s="19"/>
      <c r="D128" s="20"/>
      <c r="E128" s="19"/>
      <c r="F128" s="19"/>
      <c r="G128" s="21"/>
      <c r="H128" s="22"/>
      <c r="I128" s="23"/>
      <c r="J128" s="13" t="str">
        <f t="shared" si="23"/>
        <v xml:space="preserve"> </v>
      </c>
      <c r="K128" s="22"/>
      <c r="L128" s="23"/>
      <c r="M128" s="13" t="str">
        <f t="shared" si="24"/>
        <v xml:space="preserve"> </v>
      </c>
      <c r="N128" s="22"/>
      <c r="O128" s="23"/>
      <c r="P128" s="13" t="str">
        <f t="shared" si="34"/>
        <v xml:space="preserve"> </v>
      </c>
      <c r="Q128" s="22"/>
      <c r="R128" s="23"/>
      <c r="S128" s="13" t="str">
        <f t="shared" si="25"/>
        <v xml:space="preserve"> </v>
      </c>
      <c r="T128" s="22"/>
      <c r="U128" s="23"/>
      <c r="V128" s="13" t="str">
        <f t="shared" si="26"/>
        <v xml:space="preserve"> </v>
      </c>
      <c r="W128" s="22"/>
      <c r="X128" s="23"/>
      <c r="Y128" s="13" t="str">
        <f t="shared" si="27"/>
        <v xml:space="preserve"> </v>
      </c>
      <c r="Z128" s="22"/>
      <c r="AA128" s="23"/>
      <c r="AB128" s="13" t="str">
        <f t="shared" si="28"/>
        <v xml:space="preserve"> </v>
      </c>
      <c r="AC128" s="22"/>
      <c r="AD128" s="23"/>
      <c r="AE128" s="13" t="str">
        <f t="shared" si="29"/>
        <v xml:space="preserve"> </v>
      </c>
      <c r="AF128" s="22"/>
      <c r="AG128" s="23"/>
      <c r="AH128" s="13" t="str">
        <f t="shared" si="30"/>
        <v xml:space="preserve"> </v>
      </c>
      <c r="AI128" s="22"/>
      <c r="AJ128" s="23"/>
      <c r="AK128" s="13" t="str">
        <f t="shared" si="35"/>
        <v xml:space="preserve"> </v>
      </c>
      <c r="AL128" s="22"/>
      <c r="AM128" s="23"/>
      <c r="AN128" s="13" t="str">
        <f t="shared" si="31"/>
        <v xml:space="preserve"> </v>
      </c>
      <c r="AO128" s="22"/>
      <c r="AP128" s="23"/>
      <c r="AQ128" s="13" t="str">
        <f t="shared" si="32"/>
        <v xml:space="preserve"> </v>
      </c>
      <c r="AR128" s="24">
        <f t="shared" si="36"/>
        <v>0</v>
      </c>
      <c r="AS128" s="25">
        <f t="shared" si="37"/>
        <v>0</v>
      </c>
      <c r="AT128" s="16" t="e">
        <f t="shared" si="33"/>
        <v>#DIV/0!</v>
      </c>
    </row>
    <row r="129" spans="1:46" s="4" customFormat="1" ht="20.100000000000001" customHeight="1" x14ac:dyDescent="0.2">
      <c r="A129" s="17"/>
      <c r="B129" s="18">
        <v>120</v>
      </c>
      <c r="C129" s="19"/>
      <c r="D129" s="20"/>
      <c r="E129" s="19"/>
      <c r="F129" s="19"/>
      <c r="G129" s="21"/>
      <c r="H129" s="22"/>
      <c r="I129" s="23"/>
      <c r="J129" s="13" t="str">
        <f t="shared" si="23"/>
        <v xml:space="preserve"> </v>
      </c>
      <c r="K129" s="22"/>
      <c r="L129" s="23"/>
      <c r="M129" s="13" t="str">
        <f t="shared" si="24"/>
        <v xml:space="preserve"> </v>
      </c>
      <c r="N129" s="22"/>
      <c r="O129" s="23"/>
      <c r="P129" s="13" t="str">
        <f t="shared" si="34"/>
        <v xml:space="preserve"> </v>
      </c>
      <c r="Q129" s="22"/>
      <c r="R129" s="23"/>
      <c r="S129" s="13" t="str">
        <f t="shared" si="25"/>
        <v xml:space="preserve"> </v>
      </c>
      <c r="T129" s="22"/>
      <c r="U129" s="23"/>
      <c r="V129" s="13" t="str">
        <f t="shared" si="26"/>
        <v xml:space="preserve"> </v>
      </c>
      <c r="W129" s="22"/>
      <c r="X129" s="23"/>
      <c r="Y129" s="13" t="str">
        <f t="shared" si="27"/>
        <v xml:space="preserve"> </v>
      </c>
      <c r="Z129" s="22"/>
      <c r="AA129" s="23"/>
      <c r="AB129" s="13" t="str">
        <f t="shared" si="28"/>
        <v xml:space="preserve"> </v>
      </c>
      <c r="AC129" s="22"/>
      <c r="AD129" s="23"/>
      <c r="AE129" s="13" t="str">
        <f t="shared" si="29"/>
        <v xml:space="preserve"> </v>
      </c>
      <c r="AF129" s="22"/>
      <c r="AG129" s="23"/>
      <c r="AH129" s="13" t="str">
        <f t="shared" si="30"/>
        <v xml:space="preserve"> </v>
      </c>
      <c r="AI129" s="22"/>
      <c r="AJ129" s="23"/>
      <c r="AK129" s="13" t="str">
        <f t="shared" si="35"/>
        <v xml:space="preserve"> </v>
      </c>
      <c r="AL129" s="22"/>
      <c r="AM129" s="23"/>
      <c r="AN129" s="13" t="str">
        <f t="shared" si="31"/>
        <v xml:space="preserve"> </v>
      </c>
      <c r="AO129" s="22"/>
      <c r="AP129" s="23"/>
      <c r="AQ129" s="13" t="str">
        <f t="shared" si="32"/>
        <v xml:space="preserve"> </v>
      </c>
      <c r="AR129" s="24">
        <f t="shared" si="36"/>
        <v>0</v>
      </c>
      <c r="AS129" s="25">
        <f t="shared" si="37"/>
        <v>0</v>
      </c>
      <c r="AT129" s="16" t="e">
        <f t="shared" si="33"/>
        <v>#DIV/0!</v>
      </c>
    </row>
    <row r="130" spans="1:46" s="4" customFormat="1" ht="20.100000000000001" customHeight="1" x14ac:dyDescent="0.2">
      <c r="A130" s="17"/>
      <c r="B130" s="18">
        <v>121</v>
      </c>
      <c r="C130" s="19"/>
      <c r="D130" s="20"/>
      <c r="E130" s="19"/>
      <c r="F130" s="19"/>
      <c r="G130" s="21"/>
      <c r="H130" s="22"/>
      <c r="I130" s="23"/>
      <c r="J130" s="13" t="str">
        <f t="shared" si="23"/>
        <v xml:space="preserve"> </v>
      </c>
      <c r="K130" s="22"/>
      <c r="L130" s="23"/>
      <c r="M130" s="13" t="str">
        <f t="shared" si="24"/>
        <v xml:space="preserve"> </v>
      </c>
      <c r="N130" s="22"/>
      <c r="O130" s="23"/>
      <c r="P130" s="13" t="str">
        <f t="shared" si="34"/>
        <v xml:space="preserve"> </v>
      </c>
      <c r="Q130" s="22"/>
      <c r="R130" s="23"/>
      <c r="S130" s="13" t="str">
        <f t="shared" si="25"/>
        <v xml:space="preserve"> </v>
      </c>
      <c r="T130" s="22"/>
      <c r="U130" s="23"/>
      <c r="V130" s="13" t="str">
        <f t="shared" si="26"/>
        <v xml:space="preserve"> </v>
      </c>
      <c r="W130" s="22"/>
      <c r="X130" s="23"/>
      <c r="Y130" s="13" t="str">
        <f t="shared" si="27"/>
        <v xml:space="preserve"> </v>
      </c>
      <c r="Z130" s="22"/>
      <c r="AA130" s="23"/>
      <c r="AB130" s="13" t="str">
        <f t="shared" si="28"/>
        <v xml:space="preserve"> </v>
      </c>
      <c r="AC130" s="22"/>
      <c r="AD130" s="23"/>
      <c r="AE130" s="13" t="str">
        <f t="shared" si="29"/>
        <v xml:space="preserve"> </v>
      </c>
      <c r="AF130" s="22"/>
      <c r="AG130" s="23"/>
      <c r="AH130" s="13" t="str">
        <f t="shared" si="30"/>
        <v xml:space="preserve"> </v>
      </c>
      <c r="AI130" s="22"/>
      <c r="AJ130" s="23"/>
      <c r="AK130" s="13" t="str">
        <f t="shared" si="35"/>
        <v xml:space="preserve"> </v>
      </c>
      <c r="AL130" s="22"/>
      <c r="AM130" s="23"/>
      <c r="AN130" s="13" t="str">
        <f t="shared" si="31"/>
        <v xml:space="preserve"> </v>
      </c>
      <c r="AO130" s="22"/>
      <c r="AP130" s="23"/>
      <c r="AQ130" s="13" t="str">
        <f t="shared" si="32"/>
        <v xml:space="preserve"> </v>
      </c>
      <c r="AR130" s="24">
        <f t="shared" si="36"/>
        <v>0</v>
      </c>
      <c r="AS130" s="25">
        <f t="shared" si="37"/>
        <v>0</v>
      </c>
      <c r="AT130" s="16" t="e">
        <f t="shared" si="33"/>
        <v>#DIV/0!</v>
      </c>
    </row>
    <row r="131" spans="1:46" s="4" customFormat="1" ht="20.100000000000001" customHeight="1" x14ac:dyDescent="0.2">
      <c r="A131" s="17"/>
      <c r="B131" s="18">
        <v>122</v>
      </c>
      <c r="C131" s="19"/>
      <c r="D131" s="20"/>
      <c r="E131" s="19"/>
      <c r="F131" s="19"/>
      <c r="G131" s="21"/>
      <c r="H131" s="22"/>
      <c r="I131" s="23"/>
      <c r="J131" s="13" t="str">
        <f t="shared" si="23"/>
        <v xml:space="preserve"> </v>
      </c>
      <c r="K131" s="22"/>
      <c r="L131" s="23"/>
      <c r="M131" s="13" t="str">
        <f t="shared" si="24"/>
        <v xml:space="preserve"> </v>
      </c>
      <c r="N131" s="22"/>
      <c r="O131" s="23"/>
      <c r="P131" s="13" t="str">
        <f t="shared" si="34"/>
        <v xml:space="preserve"> </v>
      </c>
      <c r="Q131" s="22"/>
      <c r="R131" s="23"/>
      <c r="S131" s="13" t="str">
        <f t="shared" si="25"/>
        <v xml:space="preserve"> </v>
      </c>
      <c r="T131" s="22"/>
      <c r="U131" s="23"/>
      <c r="V131" s="13" t="str">
        <f t="shared" si="26"/>
        <v xml:space="preserve"> </v>
      </c>
      <c r="W131" s="22"/>
      <c r="X131" s="23"/>
      <c r="Y131" s="13" t="str">
        <f t="shared" si="27"/>
        <v xml:space="preserve"> </v>
      </c>
      <c r="Z131" s="22"/>
      <c r="AA131" s="23"/>
      <c r="AB131" s="13" t="str">
        <f t="shared" si="28"/>
        <v xml:space="preserve"> </v>
      </c>
      <c r="AC131" s="22"/>
      <c r="AD131" s="23"/>
      <c r="AE131" s="13" t="str">
        <f t="shared" si="29"/>
        <v xml:space="preserve"> </v>
      </c>
      <c r="AF131" s="22"/>
      <c r="AG131" s="23"/>
      <c r="AH131" s="13" t="str">
        <f t="shared" si="30"/>
        <v xml:space="preserve"> </v>
      </c>
      <c r="AI131" s="22"/>
      <c r="AJ131" s="23"/>
      <c r="AK131" s="13" t="str">
        <f t="shared" si="35"/>
        <v xml:space="preserve"> </v>
      </c>
      <c r="AL131" s="22"/>
      <c r="AM131" s="23"/>
      <c r="AN131" s="13" t="str">
        <f t="shared" si="31"/>
        <v xml:space="preserve"> </v>
      </c>
      <c r="AO131" s="22"/>
      <c r="AP131" s="23"/>
      <c r="AQ131" s="13" t="str">
        <f t="shared" si="32"/>
        <v xml:space="preserve"> </v>
      </c>
      <c r="AR131" s="24">
        <f t="shared" si="36"/>
        <v>0</v>
      </c>
      <c r="AS131" s="25">
        <f t="shared" si="37"/>
        <v>0</v>
      </c>
      <c r="AT131" s="16" t="e">
        <f t="shared" si="33"/>
        <v>#DIV/0!</v>
      </c>
    </row>
    <row r="132" spans="1:46" s="4" customFormat="1" ht="20.100000000000001" customHeight="1" x14ac:dyDescent="0.2">
      <c r="A132" s="17"/>
      <c r="B132" s="18">
        <v>123</v>
      </c>
      <c r="C132" s="19"/>
      <c r="D132" s="20"/>
      <c r="E132" s="19"/>
      <c r="F132" s="19"/>
      <c r="G132" s="21"/>
      <c r="H132" s="22"/>
      <c r="I132" s="23"/>
      <c r="J132" s="13" t="str">
        <f t="shared" si="23"/>
        <v xml:space="preserve"> </v>
      </c>
      <c r="K132" s="22"/>
      <c r="L132" s="23"/>
      <c r="M132" s="13" t="str">
        <f t="shared" si="24"/>
        <v xml:space="preserve"> </v>
      </c>
      <c r="N132" s="22"/>
      <c r="O132" s="23"/>
      <c r="P132" s="13" t="str">
        <f t="shared" si="34"/>
        <v xml:space="preserve"> </v>
      </c>
      <c r="Q132" s="22"/>
      <c r="R132" s="23"/>
      <c r="S132" s="13" t="str">
        <f t="shared" si="25"/>
        <v xml:space="preserve"> </v>
      </c>
      <c r="T132" s="22"/>
      <c r="U132" s="23"/>
      <c r="V132" s="13" t="str">
        <f t="shared" si="26"/>
        <v xml:space="preserve"> </v>
      </c>
      <c r="W132" s="22"/>
      <c r="X132" s="23"/>
      <c r="Y132" s="13" t="str">
        <f t="shared" si="27"/>
        <v xml:space="preserve"> </v>
      </c>
      <c r="Z132" s="22"/>
      <c r="AA132" s="23"/>
      <c r="AB132" s="13" t="str">
        <f t="shared" si="28"/>
        <v xml:space="preserve"> </v>
      </c>
      <c r="AC132" s="22"/>
      <c r="AD132" s="23"/>
      <c r="AE132" s="13" t="str">
        <f t="shared" si="29"/>
        <v xml:space="preserve"> </v>
      </c>
      <c r="AF132" s="22"/>
      <c r="AG132" s="23"/>
      <c r="AH132" s="13" t="str">
        <f t="shared" si="30"/>
        <v xml:space="preserve"> </v>
      </c>
      <c r="AI132" s="22"/>
      <c r="AJ132" s="23"/>
      <c r="AK132" s="13" t="str">
        <f t="shared" si="35"/>
        <v xml:space="preserve"> </v>
      </c>
      <c r="AL132" s="22"/>
      <c r="AM132" s="23"/>
      <c r="AN132" s="13" t="str">
        <f t="shared" si="31"/>
        <v xml:space="preserve"> </v>
      </c>
      <c r="AO132" s="22"/>
      <c r="AP132" s="23"/>
      <c r="AQ132" s="13" t="str">
        <f t="shared" si="32"/>
        <v xml:space="preserve"> </v>
      </c>
      <c r="AR132" s="24">
        <f t="shared" si="36"/>
        <v>0</v>
      </c>
      <c r="AS132" s="25">
        <f t="shared" si="37"/>
        <v>0</v>
      </c>
      <c r="AT132" s="16" t="e">
        <f t="shared" si="33"/>
        <v>#DIV/0!</v>
      </c>
    </row>
    <row r="133" spans="1:46" s="4" customFormat="1" ht="20.100000000000001" customHeight="1" x14ac:dyDescent="0.2">
      <c r="A133" s="17"/>
      <c r="B133" s="18">
        <v>124</v>
      </c>
      <c r="C133" s="19"/>
      <c r="D133" s="20"/>
      <c r="E133" s="19"/>
      <c r="F133" s="19"/>
      <c r="G133" s="21"/>
      <c r="H133" s="22"/>
      <c r="I133" s="23"/>
      <c r="J133" s="13" t="str">
        <f t="shared" si="23"/>
        <v xml:space="preserve"> </v>
      </c>
      <c r="K133" s="22"/>
      <c r="L133" s="23"/>
      <c r="M133" s="13" t="str">
        <f t="shared" si="24"/>
        <v xml:space="preserve"> </v>
      </c>
      <c r="N133" s="22"/>
      <c r="O133" s="23"/>
      <c r="P133" s="13" t="str">
        <f t="shared" si="34"/>
        <v xml:space="preserve"> </v>
      </c>
      <c r="Q133" s="22"/>
      <c r="R133" s="23"/>
      <c r="S133" s="13" t="str">
        <f t="shared" si="25"/>
        <v xml:space="preserve"> </v>
      </c>
      <c r="T133" s="22"/>
      <c r="U133" s="23"/>
      <c r="V133" s="13" t="str">
        <f t="shared" si="26"/>
        <v xml:space="preserve"> </v>
      </c>
      <c r="W133" s="22"/>
      <c r="X133" s="23"/>
      <c r="Y133" s="13" t="str">
        <f t="shared" si="27"/>
        <v xml:space="preserve"> </v>
      </c>
      <c r="Z133" s="22"/>
      <c r="AA133" s="23"/>
      <c r="AB133" s="13" t="str">
        <f t="shared" si="28"/>
        <v xml:space="preserve"> </v>
      </c>
      <c r="AC133" s="22"/>
      <c r="AD133" s="23"/>
      <c r="AE133" s="13" t="str">
        <f t="shared" si="29"/>
        <v xml:space="preserve"> </v>
      </c>
      <c r="AF133" s="22"/>
      <c r="AG133" s="23"/>
      <c r="AH133" s="13" t="str">
        <f t="shared" si="30"/>
        <v xml:space="preserve"> </v>
      </c>
      <c r="AI133" s="22"/>
      <c r="AJ133" s="23"/>
      <c r="AK133" s="13" t="str">
        <f t="shared" si="35"/>
        <v xml:space="preserve"> </v>
      </c>
      <c r="AL133" s="22"/>
      <c r="AM133" s="23"/>
      <c r="AN133" s="13" t="str">
        <f t="shared" si="31"/>
        <v xml:space="preserve"> </v>
      </c>
      <c r="AO133" s="22"/>
      <c r="AP133" s="23"/>
      <c r="AQ133" s="13" t="str">
        <f t="shared" si="32"/>
        <v xml:space="preserve"> </v>
      </c>
      <c r="AR133" s="24">
        <f t="shared" si="36"/>
        <v>0</v>
      </c>
      <c r="AS133" s="25">
        <f t="shared" si="37"/>
        <v>0</v>
      </c>
      <c r="AT133" s="16" t="e">
        <f t="shared" si="33"/>
        <v>#DIV/0!</v>
      </c>
    </row>
    <row r="134" spans="1:46" s="4" customFormat="1" ht="20.100000000000001" customHeight="1" x14ac:dyDescent="0.2">
      <c r="A134" s="17"/>
      <c r="B134" s="18">
        <v>125</v>
      </c>
      <c r="C134" s="19"/>
      <c r="D134" s="20"/>
      <c r="E134" s="19"/>
      <c r="F134" s="19"/>
      <c r="G134" s="21"/>
      <c r="H134" s="22"/>
      <c r="I134" s="23"/>
      <c r="J134" s="13" t="str">
        <f t="shared" si="23"/>
        <v xml:space="preserve"> </v>
      </c>
      <c r="K134" s="22"/>
      <c r="L134" s="23"/>
      <c r="M134" s="13" t="str">
        <f t="shared" si="24"/>
        <v xml:space="preserve"> </v>
      </c>
      <c r="N134" s="22"/>
      <c r="O134" s="23"/>
      <c r="P134" s="13" t="str">
        <f t="shared" si="34"/>
        <v xml:space="preserve"> </v>
      </c>
      <c r="Q134" s="22"/>
      <c r="R134" s="23"/>
      <c r="S134" s="13" t="str">
        <f t="shared" si="25"/>
        <v xml:space="preserve"> </v>
      </c>
      <c r="T134" s="22"/>
      <c r="U134" s="23"/>
      <c r="V134" s="13" t="str">
        <f t="shared" si="26"/>
        <v xml:space="preserve"> </v>
      </c>
      <c r="W134" s="22"/>
      <c r="X134" s="23"/>
      <c r="Y134" s="13" t="str">
        <f t="shared" si="27"/>
        <v xml:space="preserve"> </v>
      </c>
      <c r="Z134" s="22"/>
      <c r="AA134" s="23"/>
      <c r="AB134" s="13" t="str">
        <f t="shared" si="28"/>
        <v xml:space="preserve"> </v>
      </c>
      <c r="AC134" s="22"/>
      <c r="AD134" s="23"/>
      <c r="AE134" s="13" t="str">
        <f t="shared" si="29"/>
        <v xml:space="preserve"> </v>
      </c>
      <c r="AF134" s="22"/>
      <c r="AG134" s="23"/>
      <c r="AH134" s="13" t="str">
        <f t="shared" si="30"/>
        <v xml:space="preserve"> </v>
      </c>
      <c r="AI134" s="22"/>
      <c r="AJ134" s="23"/>
      <c r="AK134" s="13" t="str">
        <f t="shared" si="35"/>
        <v xml:space="preserve"> </v>
      </c>
      <c r="AL134" s="22"/>
      <c r="AM134" s="23"/>
      <c r="AN134" s="13" t="str">
        <f t="shared" si="31"/>
        <v xml:space="preserve"> </v>
      </c>
      <c r="AO134" s="22"/>
      <c r="AP134" s="23"/>
      <c r="AQ134" s="13" t="str">
        <f t="shared" si="32"/>
        <v xml:space="preserve"> </v>
      </c>
      <c r="AR134" s="24">
        <f t="shared" si="36"/>
        <v>0</v>
      </c>
      <c r="AS134" s="25">
        <f t="shared" si="37"/>
        <v>0</v>
      </c>
      <c r="AT134" s="16" t="e">
        <f t="shared" si="33"/>
        <v>#DIV/0!</v>
      </c>
    </row>
    <row r="135" spans="1:46" s="4" customFormat="1" ht="20.100000000000001" customHeight="1" x14ac:dyDescent="0.2">
      <c r="A135" s="17"/>
      <c r="B135" s="18">
        <v>126</v>
      </c>
      <c r="C135" s="19"/>
      <c r="D135" s="20"/>
      <c r="E135" s="19"/>
      <c r="F135" s="19"/>
      <c r="G135" s="21"/>
      <c r="H135" s="22"/>
      <c r="I135" s="23"/>
      <c r="J135" s="13" t="str">
        <f t="shared" si="23"/>
        <v xml:space="preserve"> </v>
      </c>
      <c r="K135" s="22"/>
      <c r="L135" s="23"/>
      <c r="M135" s="13" t="str">
        <f t="shared" si="24"/>
        <v xml:space="preserve"> </v>
      </c>
      <c r="N135" s="22"/>
      <c r="O135" s="23"/>
      <c r="P135" s="13" t="str">
        <f t="shared" si="34"/>
        <v xml:space="preserve"> </v>
      </c>
      <c r="Q135" s="22"/>
      <c r="R135" s="23"/>
      <c r="S135" s="13" t="str">
        <f t="shared" si="25"/>
        <v xml:space="preserve"> </v>
      </c>
      <c r="T135" s="22"/>
      <c r="U135" s="23"/>
      <c r="V135" s="13" t="str">
        <f t="shared" si="26"/>
        <v xml:space="preserve"> </v>
      </c>
      <c r="W135" s="22"/>
      <c r="X135" s="23"/>
      <c r="Y135" s="13" t="str">
        <f t="shared" si="27"/>
        <v xml:space="preserve"> </v>
      </c>
      <c r="Z135" s="22"/>
      <c r="AA135" s="23"/>
      <c r="AB135" s="13" t="str">
        <f t="shared" si="28"/>
        <v xml:space="preserve"> </v>
      </c>
      <c r="AC135" s="22"/>
      <c r="AD135" s="23"/>
      <c r="AE135" s="13" t="str">
        <f t="shared" si="29"/>
        <v xml:space="preserve"> </v>
      </c>
      <c r="AF135" s="22"/>
      <c r="AG135" s="23"/>
      <c r="AH135" s="13" t="str">
        <f t="shared" si="30"/>
        <v xml:space="preserve"> </v>
      </c>
      <c r="AI135" s="22"/>
      <c r="AJ135" s="23"/>
      <c r="AK135" s="13" t="str">
        <f t="shared" si="35"/>
        <v xml:space="preserve"> </v>
      </c>
      <c r="AL135" s="22"/>
      <c r="AM135" s="23"/>
      <c r="AN135" s="13" t="str">
        <f t="shared" si="31"/>
        <v xml:space="preserve"> </v>
      </c>
      <c r="AO135" s="22"/>
      <c r="AP135" s="23"/>
      <c r="AQ135" s="13" t="str">
        <f t="shared" si="32"/>
        <v xml:space="preserve"> </v>
      </c>
      <c r="AR135" s="24">
        <f t="shared" si="36"/>
        <v>0</v>
      </c>
      <c r="AS135" s="25">
        <f t="shared" si="37"/>
        <v>0</v>
      </c>
      <c r="AT135" s="16" t="e">
        <f t="shared" si="33"/>
        <v>#DIV/0!</v>
      </c>
    </row>
    <row r="136" spans="1:46" s="4" customFormat="1" ht="20.100000000000001" customHeight="1" x14ac:dyDescent="0.2">
      <c r="A136" s="17"/>
      <c r="B136" s="18">
        <v>127</v>
      </c>
      <c r="C136" s="19"/>
      <c r="D136" s="20"/>
      <c r="E136" s="19"/>
      <c r="F136" s="19"/>
      <c r="G136" s="21"/>
      <c r="H136" s="22"/>
      <c r="I136" s="23"/>
      <c r="J136" s="13" t="str">
        <f t="shared" si="23"/>
        <v xml:space="preserve"> </v>
      </c>
      <c r="K136" s="22"/>
      <c r="L136" s="23"/>
      <c r="M136" s="13" t="str">
        <f t="shared" si="24"/>
        <v xml:space="preserve"> </v>
      </c>
      <c r="N136" s="22"/>
      <c r="O136" s="23"/>
      <c r="P136" s="13" t="str">
        <f t="shared" si="34"/>
        <v xml:space="preserve"> </v>
      </c>
      <c r="Q136" s="22"/>
      <c r="R136" s="23"/>
      <c r="S136" s="13" t="str">
        <f t="shared" si="25"/>
        <v xml:space="preserve"> </v>
      </c>
      <c r="T136" s="22"/>
      <c r="U136" s="23"/>
      <c r="V136" s="13" t="str">
        <f t="shared" si="26"/>
        <v xml:space="preserve"> </v>
      </c>
      <c r="W136" s="22"/>
      <c r="X136" s="23"/>
      <c r="Y136" s="13" t="str">
        <f t="shared" si="27"/>
        <v xml:space="preserve"> </v>
      </c>
      <c r="Z136" s="22"/>
      <c r="AA136" s="23"/>
      <c r="AB136" s="13" t="str">
        <f t="shared" si="28"/>
        <v xml:space="preserve"> </v>
      </c>
      <c r="AC136" s="22"/>
      <c r="AD136" s="23"/>
      <c r="AE136" s="13" t="str">
        <f t="shared" si="29"/>
        <v xml:space="preserve"> </v>
      </c>
      <c r="AF136" s="22"/>
      <c r="AG136" s="23"/>
      <c r="AH136" s="13" t="str">
        <f t="shared" si="30"/>
        <v xml:space="preserve"> </v>
      </c>
      <c r="AI136" s="22"/>
      <c r="AJ136" s="23"/>
      <c r="AK136" s="13" t="str">
        <f t="shared" si="35"/>
        <v xml:space="preserve"> </v>
      </c>
      <c r="AL136" s="22"/>
      <c r="AM136" s="23"/>
      <c r="AN136" s="13" t="str">
        <f t="shared" si="31"/>
        <v xml:space="preserve"> </v>
      </c>
      <c r="AO136" s="22"/>
      <c r="AP136" s="23"/>
      <c r="AQ136" s="13" t="str">
        <f t="shared" si="32"/>
        <v xml:space="preserve"> </v>
      </c>
      <c r="AR136" s="24">
        <f t="shared" si="36"/>
        <v>0</v>
      </c>
      <c r="AS136" s="25">
        <f t="shared" si="37"/>
        <v>0</v>
      </c>
      <c r="AT136" s="16" t="e">
        <f t="shared" si="33"/>
        <v>#DIV/0!</v>
      </c>
    </row>
    <row r="137" spans="1:46" s="4" customFormat="1" ht="20.100000000000001" customHeight="1" x14ac:dyDescent="0.2">
      <c r="A137" s="17"/>
      <c r="B137" s="18">
        <v>128</v>
      </c>
      <c r="C137" s="19"/>
      <c r="D137" s="20"/>
      <c r="E137" s="19"/>
      <c r="F137" s="19"/>
      <c r="G137" s="21"/>
      <c r="H137" s="22"/>
      <c r="I137" s="23"/>
      <c r="J137" s="13" t="str">
        <f t="shared" si="23"/>
        <v xml:space="preserve"> </v>
      </c>
      <c r="K137" s="22"/>
      <c r="L137" s="23"/>
      <c r="M137" s="13" t="str">
        <f t="shared" si="24"/>
        <v xml:space="preserve"> </v>
      </c>
      <c r="N137" s="22"/>
      <c r="O137" s="23"/>
      <c r="P137" s="13" t="str">
        <f t="shared" si="34"/>
        <v xml:space="preserve"> </v>
      </c>
      <c r="Q137" s="22"/>
      <c r="R137" s="23"/>
      <c r="S137" s="13" t="str">
        <f t="shared" si="25"/>
        <v xml:space="preserve"> </v>
      </c>
      <c r="T137" s="22"/>
      <c r="U137" s="23"/>
      <c r="V137" s="13" t="str">
        <f t="shared" si="26"/>
        <v xml:space="preserve"> </v>
      </c>
      <c r="W137" s="22"/>
      <c r="X137" s="23"/>
      <c r="Y137" s="13" t="str">
        <f t="shared" si="27"/>
        <v xml:space="preserve"> </v>
      </c>
      <c r="Z137" s="22"/>
      <c r="AA137" s="23"/>
      <c r="AB137" s="13" t="str">
        <f t="shared" si="28"/>
        <v xml:space="preserve"> </v>
      </c>
      <c r="AC137" s="22"/>
      <c r="AD137" s="23"/>
      <c r="AE137" s="13" t="str">
        <f t="shared" si="29"/>
        <v xml:space="preserve"> </v>
      </c>
      <c r="AF137" s="22"/>
      <c r="AG137" s="23"/>
      <c r="AH137" s="13" t="str">
        <f t="shared" si="30"/>
        <v xml:space="preserve"> </v>
      </c>
      <c r="AI137" s="22"/>
      <c r="AJ137" s="23"/>
      <c r="AK137" s="13" t="str">
        <f t="shared" si="35"/>
        <v xml:space="preserve"> </v>
      </c>
      <c r="AL137" s="22"/>
      <c r="AM137" s="23"/>
      <c r="AN137" s="13" t="str">
        <f t="shared" si="31"/>
        <v xml:space="preserve"> </v>
      </c>
      <c r="AO137" s="22"/>
      <c r="AP137" s="23"/>
      <c r="AQ137" s="13" t="str">
        <f t="shared" si="32"/>
        <v xml:space="preserve"> </v>
      </c>
      <c r="AR137" s="24">
        <f t="shared" si="36"/>
        <v>0</v>
      </c>
      <c r="AS137" s="25">
        <f t="shared" si="37"/>
        <v>0</v>
      </c>
      <c r="AT137" s="16" t="e">
        <f t="shared" si="33"/>
        <v>#DIV/0!</v>
      </c>
    </row>
    <row r="138" spans="1:46" s="4" customFormat="1" ht="20.100000000000001" customHeight="1" x14ac:dyDescent="0.2">
      <c r="A138" s="17"/>
      <c r="B138" s="18">
        <v>129</v>
      </c>
      <c r="C138" s="19"/>
      <c r="D138" s="20"/>
      <c r="E138" s="19"/>
      <c r="F138" s="19"/>
      <c r="G138" s="21"/>
      <c r="H138" s="22"/>
      <c r="I138" s="23"/>
      <c r="J138" s="13" t="str">
        <f t="shared" si="23"/>
        <v xml:space="preserve"> </v>
      </c>
      <c r="K138" s="22"/>
      <c r="L138" s="23"/>
      <c r="M138" s="13" t="str">
        <f t="shared" si="24"/>
        <v xml:space="preserve"> </v>
      </c>
      <c r="N138" s="22"/>
      <c r="O138" s="23"/>
      <c r="P138" s="13" t="str">
        <f t="shared" ref="P138:P160" si="38">IF(OR(N138="",O138="")," ",N138/O138)</f>
        <v xml:space="preserve"> </v>
      </c>
      <c r="Q138" s="22"/>
      <c r="R138" s="23"/>
      <c r="S138" s="13" t="str">
        <f t="shared" si="25"/>
        <v xml:space="preserve"> </v>
      </c>
      <c r="T138" s="22"/>
      <c r="U138" s="23"/>
      <c r="V138" s="13" t="str">
        <f t="shared" si="26"/>
        <v xml:space="preserve"> </v>
      </c>
      <c r="W138" s="22"/>
      <c r="X138" s="23"/>
      <c r="Y138" s="13" t="str">
        <f t="shared" si="27"/>
        <v xml:space="preserve"> </v>
      </c>
      <c r="Z138" s="22"/>
      <c r="AA138" s="23"/>
      <c r="AB138" s="13" t="str">
        <f t="shared" si="28"/>
        <v xml:space="preserve"> </v>
      </c>
      <c r="AC138" s="22"/>
      <c r="AD138" s="23"/>
      <c r="AE138" s="13" t="str">
        <f t="shared" si="29"/>
        <v xml:space="preserve"> </v>
      </c>
      <c r="AF138" s="22"/>
      <c r="AG138" s="23"/>
      <c r="AH138" s="13" t="str">
        <f t="shared" si="30"/>
        <v xml:space="preserve"> </v>
      </c>
      <c r="AI138" s="22"/>
      <c r="AJ138" s="23"/>
      <c r="AK138" s="13" t="str">
        <f t="shared" ref="AK138:AK160" si="39">IF(OR(AI138="",AJ138="")," ",AI138/AJ138)</f>
        <v xml:space="preserve"> </v>
      </c>
      <c r="AL138" s="22"/>
      <c r="AM138" s="23"/>
      <c r="AN138" s="13" t="str">
        <f t="shared" si="31"/>
        <v xml:space="preserve"> </v>
      </c>
      <c r="AO138" s="22"/>
      <c r="AP138" s="23"/>
      <c r="AQ138" s="13" t="str">
        <f t="shared" si="32"/>
        <v xml:space="preserve"> </v>
      </c>
      <c r="AR138" s="24">
        <f t="shared" ref="AR138:AR160" si="40">+H138+K138+N138+Q138+T138+W138+Z138+AC138+AF138+AI138+AL138+AO138</f>
        <v>0</v>
      </c>
      <c r="AS138" s="25">
        <f t="shared" ref="AS138:AS160" si="41">+I138+L138+O138+R138+U138+X138+AA138+AD138+AG138+AJ138+AM138+AP138</f>
        <v>0</v>
      </c>
      <c r="AT138" s="16" t="e">
        <f t="shared" si="33"/>
        <v>#DIV/0!</v>
      </c>
    </row>
    <row r="139" spans="1:46" s="4" customFormat="1" ht="20.100000000000001" customHeight="1" x14ac:dyDescent="0.2">
      <c r="A139" s="17"/>
      <c r="B139" s="18">
        <v>130</v>
      </c>
      <c r="C139" s="19"/>
      <c r="D139" s="20"/>
      <c r="E139" s="19"/>
      <c r="F139" s="19"/>
      <c r="G139" s="21"/>
      <c r="H139" s="22"/>
      <c r="I139" s="23"/>
      <c r="J139" s="13" t="str">
        <f t="shared" ref="J139:J160" si="42">IF(OR(H139="",I139="")," ",H139/I139)</f>
        <v xml:space="preserve"> </v>
      </c>
      <c r="K139" s="22"/>
      <c r="L139" s="23"/>
      <c r="M139" s="13" t="str">
        <f t="shared" ref="M139:M160" si="43">IF(OR(K139="",L139="")," ",K139/L139)</f>
        <v xml:space="preserve"> </v>
      </c>
      <c r="N139" s="22"/>
      <c r="O139" s="23"/>
      <c r="P139" s="13" t="str">
        <f t="shared" si="38"/>
        <v xml:space="preserve"> </v>
      </c>
      <c r="Q139" s="22"/>
      <c r="R139" s="23"/>
      <c r="S139" s="13" t="str">
        <f t="shared" ref="S139:S160" si="44">IF(OR(Q139="",R139="")," ",Q139/R139)</f>
        <v xml:space="preserve"> </v>
      </c>
      <c r="T139" s="22"/>
      <c r="U139" s="23"/>
      <c r="V139" s="13" t="str">
        <f t="shared" ref="V139:V160" si="45">IF(OR(T139="",U139="")," ",T139/U139)</f>
        <v xml:space="preserve"> </v>
      </c>
      <c r="W139" s="22"/>
      <c r="X139" s="23"/>
      <c r="Y139" s="13" t="str">
        <f t="shared" ref="Y139:Y160" si="46">IF(OR(W139="",X139="")," ",W139/X139)</f>
        <v xml:space="preserve"> </v>
      </c>
      <c r="Z139" s="22"/>
      <c r="AA139" s="23"/>
      <c r="AB139" s="13" t="str">
        <f t="shared" ref="AB139:AB160" si="47">IF(OR(Z139="",AA139="")," ",Z139/AA139)</f>
        <v xml:space="preserve"> </v>
      </c>
      <c r="AC139" s="22"/>
      <c r="AD139" s="23"/>
      <c r="AE139" s="13" t="str">
        <f t="shared" ref="AE139:AE160" si="48">IF(OR(AC139="",AD139="")," ",AC139/AD139)</f>
        <v xml:space="preserve"> </v>
      </c>
      <c r="AF139" s="22"/>
      <c r="AG139" s="23"/>
      <c r="AH139" s="13" t="str">
        <f t="shared" ref="AH139:AH160" si="49">IF(OR(AF139="",AG139="")," ",AF139/AG139)</f>
        <v xml:space="preserve"> </v>
      </c>
      <c r="AI139" s="22"/>
      <c r="AJ139" s="23"/>
      <c r="AK139" s="13" t="str">
        <f t="shared" si="39"/>
        <v xml:space="preserve"> </v>
      </c>
      <c r="AL139" s="22"/>
      <c r="AM139" s="23"/>
      <c r="AN139" s="13" t="str">
        <f t="shared" ref="AN139:AN160" si="50">IF(OR(AL139="",AM139="")," ",AL139/AM139)</f>
        <v xml:space="preserve"> </v>
      </c>
      <c r="AO139" s="22"/>
      <c r="AP139" s="23"/>
      <c r="AQ139" s="13" t="str">
        <f t="shared" ref="AQ139:AQ160" si="51">IF(OR(AO139="",AP139="")," ",AO139/AP139)</f>
        <v xml:space="preserve"> </v>
      </c>
      <c r="AR139" s="24">
        <f t="shared" si="40"/>
        <v>0</v>
      </c>
      <c r="AS139" s="25">
        <f t="shared" si="41"/>
        <v>0</v>
      </c>
      <c r="AT139" s="16" t="e">
        <f t="shared" ref="AT139:AT160" si="52">IF(OR(AR139="",AS139="")," ",AR139/AS139)</f>
        <v>#DIV/0!</v>
      </c>
    </row>
    <row r="140" spans="1:46" s="4" customFormat="1" ht="20.100000000000001" customHeight="1" x14ac:dyDescent="0.2">
      <c r="A140" s="17"/>
      <c r="B140" s="18">
        <v>131</v>
      </c>
      <c r="C140" s="19"/>
      <c r="D140" s="20"/>
      <c r="E140" s="19"/>
      <c r="F140" s="19"/>
      <c r="G140" s="21"/>
      <c r="H140" s="22"/>
      <c r="I140" s="23"/>
      <c r="J140" s="13" t="str">
        <f t="shared" si="42"/>
        <v xml:space="preserve"> </v>
      </c>
      <c r="K140" s="22"/>
      <c r="L140" s="23"/>
      <c r="M140" s="13" t="str">
        <f t="shared" si="43"/>
        <v xml:space="preserve"> </v>
      </c>
      <c r="N140" s="22"/>
      <c r="O140" s="23"/>
      <c r="P140" s="13" t="str">
        <f t="shared" si="38"/>
        <v xml:space="preserve"> </v>
      </c>
      <c r="Q140" s="22"/>
      <c r="R140" s="23"/>
      <c r="S140" s="13" t="str">
        <f t="shared" si="44"/>
        <v xml:space="preserve"> </v>
      </c>
      <c r="T140" s="22"/>
      <c r="U140" s="23"/>
      <c r="V140" s="13" t="str">
        <f t="shared" si="45"/>
        <v xml:space="preserve"> </v>
      </c>
      <c r="W140" s="22"/>
      <c r="X140" s="23"/>
      <c r="Y140" s="13" t="str">
        <f t="shared" si="46"/>
        <v xml:space="preserve"> </v>
      </c>
      <c r="Z140" s="22"/>
      <c r="AA140" s="23"/>
      <c r="AB140" s="13" t="str">
        <f t="shared" si="47"/>
        <v xml:space="preserve"> </v>
      </c>
      <c r="AC140" s="22"/>
      <c r="AD140" s="23"/>
      <c r="AE140" s="13" t="str">
        <f t="shared" si="48"/>
        <v xml:space="preserve"> </v>
      </c>
      <c r="AF140" s="22"/>
      <c r="AG140" s="23"/>
      <c r="AH140" s="13" t="str">
        <f t="shared" si="49"/>
        <v xml:space="preserve"> </v>
      </c>
      <c r="AI140" s="22"/>
      <c r="AJ140" s="23"/>
      <c r="AK140" s="13" t="str">
        <f t="shared" si="39"/>
        <v xml:space="preserve"> </v>
      </c>
      <c r="AL140" s="22"/>
      <c r="AM140" s="23"/>
      <c r="AN140" s="13" t="str">
        <f t="shared" si="50"/>
        <v xml:space="preserve"> </v>
      </c>
      <c r="AO140" s="22"/>
      <c r="AP140" s="23"/>
      <c r="AQ140" s="13" t="str">
        <f t="shared" si="51"/>
        <v xml:space="preserve"> </v>
      </c>
      <c r="AR140" s="24">
        <f t="shared" si="40"/>
        <v>0</v>
      </c>
      <c r="AS140" s="25">
        <f t="shared" si="41"/>
        <v>0</v>
      </c>
      <c r="AT140" s="16" t="e">
        <f t="shared" si="52"/>
        <v>#DIV/0!</v>
      </c>
    </row>
    <row r="141" spans="1:46" s="4" customFormat="1" ht="20.100000000000001" customHeight="1" x14ac:dyDescent="0.2">
      <c r="A141" s="17"/>
      <c r="B141" s="18">
        <v>132</v>
      </c>
      <c r="C141" s="19"/>
      <c r="D141" s="20"/>
      <c r="E141" s="19"/>
      <c r="F141" s="19"/>
      <c r="G141" s="21"/>
      <c r="H141" s="22"/>
      <c r="I141" s="23"/>
      <c r="J141" s="13" t="str">
        <f t="shared" si="42"/>
        <v xml:space="preserve"> </v>
      </c>
      <c r="K141" s="22"/>
      <c r="L141" s="23"/>
      <c r="M141" s="13" t="str">
        <f t="shared" si="43"/>
        <v xml:space="preserve"> </v>
      </c>
      <c r="N141" s="22"/>
      <c r="O141" s="23"/>
      <c r="P141" s="13" t="str">
        <f t="shared" si="38"/>
        <v xml:space="preserve"> </v>
      </c>
      <c r="Q141" s="22"/>
      <c r="R141" s="23"/>
      <c r="S141" s="13" t="str">
        <f t="shared" si="44"/>
        <v xml:space="preserve"> </v>
      </c>
      <c r="T141" s="22"/>
      <c r="U141" s="23"/>
      <c r="V141" s="13" t="str">
        <f t="shared" si="45"/>
        <v xml:space="preserve"> </v>
      </c>
      <c r="W141" s="22"/>
      <c r="X141" s="23"/>
      <c r="Y141" s="13" t="str">
        <f t="shared" si="46"/>
        <v xml:space="preserve"> </v>
      </c>
      <c r="Z141" s="22"/>
      <c r="AA141" s="23"/>
      <c r="AB141" s="13" t="str">
        <f t="shared" si="47"/>
        <v xml:space="preserve"> </v>
      </c>
      <c r="AC141" s="22"/>
      <c r="AD141" s="23"/>
      <c r="AE141" s="13" t="str">
        <f t="shared" si="48"/>
        <v xml:space="preserve"> </v>
      </c>
      <c r="AF141" s="22"/>
      <c r="AG141" s="23"/>
      <c r="AH141" s="13" t="str">
        <f t="shared" si="49"/>
        <v xml:space="preserve"> </v>
      </c>
      <c r="AI141" s="22"/>
      <c r="AJ141" s="23"/>
      <c r="AK141" s="13" t="str">
        <f t="shared" si="39"/>
        <v xml:space="preserve"> </v>
      </c>
      <c r="AL141" s="22"/>
      <c r="AM141" s="23"/>
      <c r="AN141" s="13" t="str">
        <f t="shared" si="50"/>
        <v xml:space="preserve"> </v>
      </c>
      <c r="AO141" s="22"/>
      <c r="AP141" s="23"/>
      <c r="AQ141" s="13" t="str">
        <f t="shared" si="51"/>
        <v xml:space="preserve"> </v>
      </c>
      <c r="AR141" s="24">
        <f t="shared" si="40"/>
        <v>0</v>
      </c>
      <c r="AS141" s="25">
        <f t="shared" si="41"/>
        <v>0</v>
      </c>
      <c r="AT141" s="16" t="e">
        <f t="shared" si="52"/>
        <v>#DIV/0!</v>
      </c>
    </row>
    <row r="142" spans="1:46" s="4" customFormat="1" ht="20.100000000000001" customHeight="1" x14ac:dyDescent="0.2">
      <c r="A142" s="17"/>
      <c r="B142" s="18">
        <v>133</v>
      </c>
      <c r="C142" s="19"/>
      <c r="D142" s="20"/>
      <c r="E142" s="19"/>
      <c r="F142" s="19"/>
      <c r="G142" s="21"/>
      <c r="H142" s="22"/>
      <c r="I142" s="23"/>
      <c r="J142" s="13" t="str">
        <f t="shared" si="42"/>
        <v xml:space="preserve"> </v>
      </c>
      <c r="K142" s="22"/>
      <c r="L142" s="23"/>
      <c r="M142" s="13" t="str">
        <f t="shared" si="43"/>
        <v xml:space="preserve"> </v>
      </c>
      <c r="N142" s="22"/>
      <c r="O142" s="23"/>
      <c r="P142" s="13" t="str">
        <f t="shared" si="38"/>
        <v xml:space="preserve"> </v>
      </c>
      <c r="Q142" s="22"/>
      <c r="R142" s="23"/>
      <c r="S142" s="13" t="str">
        <f t="shared" si="44"/>
        <v xml:space="preserve"> </v>
      </c>
      <c r="T142" s="22"/>
      <c r="U142" s="23"/>
      <c r="V142" s="13" t="str">
        <f t="shared" si="45"/>
        <v xml:space="preserve"> </v>
      </c>
      <c r="W142" s="22"/>
      <c r="X142" s="23"/>
      <c r="Y142" s="13" t="str">
        <f t="shared" si="46"/>
        <v xml:space="preserve"> </v>
      </c>
      <c r="Z142" s="22"/>
      <c r="AA142" s="23"/>
      <c r="AB142" s="13" t="str">
        <f t="shared" si="47"/>
        <v xml:space="preserve"> </v>
      </c>
      <c r="AC142" s="22"/>
      <c r="AD142" s="23"/>
      <c r="AE142" s="13" t="str">
        <f t="shared" si="48"/>
        <v xml:space="preserve"> </v>
      </c>
      <c r="AF142" s="22"/>
      <c r="AG142" s="23"/>
      <c r="AH142" s="13" t="str">
        <f t="shared" si="49"/>
        <v xml:space="preserve"> </v>
      </c>
      <c r="AI142" s="22"/>
      <c r="AJ142" s="23"/>
      <c r="AK142" s="13" t="str">
        <f t="shared" si="39"/>
        <v xml:space="preserve"> </v>
      </c>
      <c r="AL142" s="22"/>
      <c r="AM142" s="23"/>
      <c r="AN142" s="13" t="str">
        <f t="shared" si="50"/>
        <v xml:space="preserve"> </v>
      </c>
      <c r="AO142" s="22"/>
      <c r="AP142" s="23"/>
      <c r="AQ142" s="13" t="str">
        <f t="shared" si="51"/>
        <v xml:space="preserve"> </v>
      </c>
      <c r="AR142" s="24">
        <f t="shared" si="40"/>
        <v>0</v>
      </c>
      <c r="AS142" s="25">
        <f t="shared" si="41"/>
        <v>0</v>
      </c>
      <c r="AT142" s="16" t="e">
        <f t="shared" si="52"/>
        <v>#DIV/0!</v>
      </c>
    </row>
    <row r="143" spans="1:46" s="4" customFormat="1" ht="20.100000000000001" customHeight="1" x14ac:dyDescent="0.2">
      <c r="A143" s="17"/>
      <c r="B143" s="18">
        <v>134</v>
      </c>
      <c r="C143" s="19"/>
      <c r="D143" s="20"/>
      <c r="E143" s="19"/>
      <c r="F143" s="19"/>
      <c r="G143" s="21"/>
      <c r="H143" s="22"/>
      <c r="I143" s="23"/>
      <c r="J143" s="13" t="str">
        <f t="shared" si="42"/>
        <v xml:space="preserve"> </v>
      </c>
      <c r="K143" s="22"/>
      <c r="L143" s="23"/>
      <c r="M143" s="13" t="str">
        <f t="shared" si="43"/>
        <v xml:space="preserve"> </v>
      </c>
      <c r="N143" s="22"/>
      <c r="O143" s="23"/>
      <c r="P143" s="13" t="str">
        <f t="shared" si="38"/>
        <v xml:space="preserve"> </v>
      </c>
      <c r="Q143" s="22"/>
      <c r="R143" s="23"/>
      <c r="S143" s="13" t="str">
        <f t="shared" si="44"/>
        <v xml:space="preserve"> </v>
      </c>
      <c r="T143" s="22"/>
      <c r="U143" s="23"/>
      <c r="V143" s="13" t="str">
        <f t="shared" si="45"/>
        <v xml:space="preserve"> </v>
      </c>
      <c r="W143" s="22"/>
      <c r="X143" s="23"/>
      <c r="Y143" s="13" t="str">
        <f t="shared" si="46"/>
        <v xml:space="preserve"> </v>
      </c>
      <c r="Z143" s="22"/>
      <c r="AA143" s="23"/>
      <c r="AB143" s="13" t="str">
        <f t="shared" si="47"/>
        <v xml:space="preserve"> </v>
      </c>
      <c r="AC143" s="22"/>
      <c r="AD143" s="23"/>
      <c r="AE143" s="13" t="str">
        <f t="shared" si="48"/>
        <v xml:space="preserve"> </v>
      </c>
      <c r="AF143" s="22"/>
      <c r="AG143" s="23"/>
      <c r="AH143" s="13" t="str">
        <f t="shared" si="49"/>
        <v xml:space="preserve"> </v>
      </c>
      <c r="AI143" s="22"/>
      <c r="AJ143" s="23"/>
      <c r="AK143" s="13" t="str">
        <f t="shared" si="39"/>
        <v xml:space="preserve"> </v>
      </c>
      <c r="AL143" s="22"/>
      <c r="AM143" s="23"/>
      <c r="AN143" s="13" t="str">
        <f t="shared" si="50"/>
        <v xml:space="preserve"> </v>
      </c>
      <c r="AO143" s="22"/>
      <c r="AP143" s="23"/>
      <c r="AQ143" s="13" t="str">
        <f t="shared" si="51"/>
        <v xml:space="preserve"> </v>
      </c>
      <c r="AR143" s="24">
        <f t="shared" si="40"/>
        <v>0</v>
      </c>
      <c r="AS143" s="25">
        <f t="shared" si="41"/>
        <v>0</v>
      </c>
      <c r="AT143" s="16" t="e">
        <f t="shared" si="52"/>
        <v>#DIV/0!</v>
      </c>
    </row>
    <row r="144" spans="1:46" s="4" customFormat="1" ht="20.100000000000001" customHeight="1" x14ac:dyDescent="0.2">
      <c r="A144" s="17"/>
      <c r="B144" s="18">
        <v>135</v>
      </c>
      <c r="C144" s="19"/>
      <c r="D144" s="20"/>
      <c r="E144" s="19"/>
      <c r="F144" s="19"/>
      <c r="G144" s="21"/>
      <c r="H144" s="22"/>
      <c r="I144" s="23"/>
      <c r="J144" s="13" t="str">
        <f t="shared" si="42"/>
        <v xml:space="preserve"> </v>
      </c>
      <c r="K144" s="22"/>
      <c r="L144" s="23"/>
      <c r="M144" s="13" t="str">
        <f t="shared" si="43"/>
        <v xml:space="preserve"> </v>
      </c>
      <c r="N144" s="22"/>
      <c r="O144" s="23"/>
      <c r="P144" s="13" t="str">
        <f t="shared" si="38"/>
        <v xml:space="preserve"> </v>
      </c>
      <c r="Q144" s="22"/>
      <c r="R144" s="23"/>
      <c r="S144" s="13" t="str">
        <f t="shared" si="44"/>
        <v xml:space="preserve"> </v>
      </c>
      <c r="T144" s="22"/>
      <c r="U144" s="23"/>
      <c r="V144" s="13" t="str">
        <f t="shared" si="45"/>
        <v xml:space="preserve"> </v>
      </c>
      <c r="W144" s="22"/>
      <c r="X144" s="23"/>
      <c r="Y144" s="13" t="str">
        <f t="shared" si="46"/>
        <v xml:space="preserve"> </v>
      </c>
      <c r="Z144" s="22"/>
      <c r="AA144" s="23"/>
      <c r="AB144" s="13" t="str">
        <f t="shared" si="47"/>
        <v xml:space="preserve"> </v>
      </c>
      <c r="AC144" s="22"/>
      <c r="AD144" s="23"/>
      <c r="AE144" s="13" t="str">
        <f t="shared" si="48"/>
        <v xml:space="preserve"> </v>
      </c>
      <c r="AF144" s="22"/>
      <c r="AG144" s="23"/>
      <c r="AH144" s="13" t="str">
        <f t="shared" si="49"/>
        <v xml:space="preserve"> </v>
      </c>
      <c r="AI144" s="22"/>
      <c r="AJ144" s="23"/>
      <c r="AK144" s="13" t="str">
        <f t="shared" si="39"/>
        <v xml:space="preserve"> </v>
      </c>
      <c r="AL144" s="22"/>
      <c r="AM144" s="23"/>
      <c r="AN144" s="13" t="str">
        <f t="shared" si="50"/>
        <v xml:space="preserve"> </v>
      </c>
      <c r="AO144" s="22"/>
      <c r="AP144" s="23"/>
      <c r="AQ144" s="13" t="str">
        <f t="shared" si="51"/>
        <v xml:space="preserve"> </v>
      </c>
      <c r="AR144" s="24">
        <f t="shared" si="40"/>
        <v>0</v>
      </c>
      <c r="AS144" s="25">
        <f t="shared" si="41"/>
        <v>0</v>
      </c>
      <c r="AT144" s="16" t="e">
        <f t="shared" si="52"/>
        <v>#DIV/0!</v>
      </c>
    </row>
    <row r="145" spans="1:46" s="4" customFormat="1" ht="20.100000000000001" customHeight="1" x14ac:dyDescent="0.2">
      <c r="A145" s="17"/>
      <c r="B145" s="18">
        <v>136</v>
      </c>
      <c r="C145" s="19"/>
      <c r="D145" s="20"/>
      <c r="E145" s="19"/>
      <c r="F145" s="19"/>
      <c r="G145" s="21"/>
      <c r="H145" s="22"/>
      <c r="I145" s="23"/>
      <c r="J145" s="13" t="str">
        <f t="shared" si="42"/>
        <v xml:space="preserve"> </v>
      </c>
      <c r="K145" s="22"/>
      <c r="L145" s="23"/>
      <c r="M145" s="13" t="str">
        <f t="shared" si="43"/>
        <v xml:space="preserve"> </v>
      </c>
      <c r="N145" s="22"/>
      <c r="O145" s="23"/>
      <c r="P145" s="13" t="str">
        <f t="shared" si="38"/>
        <v xml:space="preserve"> </v>
      </c>
      <c r="Q145" s="22"/>
      <c r="R145" s="23"/>
      <c r="S145" s="13" t="str">
        <f t="shared" si="44"/>
        <v xml:space="preserve"> </v>
      </c>
      <c r="T145" s="22"/>
      <c r="U145" s="23"/>
      <c r="V145" s="13" t="str">
        <f t="shared" si="45"/>
        <v xml:space="preserve"> </v>
      </c>
      <c r="W145" s="22"/>
      <c r="X145" s="23"/>
      <c r="Y145" s="13" t="str">
        <f t="shared" si="46"/>
        <v xml:space="preserve"> </v>
      </c>
      <c r="Z145" s="22"/>
      <c r="AA145" s="23"/>
      <c r="AB145" s="13" t="str">
        <f t="shared" si="47"/>
        <v xml:space="preserve"> </v>
      </c>
      <c r="AC145" s="22"/>
      <c r="AD145" s="23"/>
      <c r="AE145" s="13" t="str">
        <f t="shared" si="48"/>
        <v xml:space="preserve"> </v>
      </c>
      <c r="AF145" s="22"/>
      <c r="AG145" s="23"/>
      <c r="AH145" s="13" t="str">
        <f t="shared" si="49"/>
        <v xml:space="preserve"> </v>
      </c>
      <c r="AI145" s="22"/>
      <c r="AJ145" s="23"/>
      <c r="AK145" s="13" t="str">
        <f t="shared" si="39"/>
        <v xml:space="preserve"> </v>
      </c>
      <c r="AL145" s="22"/>
      <c r="AM145" s="23"/>
      <c r="AN145" s="13" t="str">
        <f t="shared" si="50"/>
        <v xml:space="preserve"> </v>
      </c>
      <c r="AO145" s="22"/>
      <c r="AP145" s="23"/>
      <c r="AQ145" s="13" t="str">
        <f t="shared" si="51"/>
        <v xml:space="preserve"> </v>
      </c>
      <c r="AR145" s="24">
        <f t="shared" si="40"/>
        <v>0</v>
      </c>
      <c r="AS145" s="25">
        <f t="shared" si="41"/>
        <v>0</v>
      </c>
      <c r="AT145" s="16" t="e">
        <f t="shared" si="52"/>
        <v>#DIV/0!</v>
      </c>
    </row>
    <row r="146" spans="1:46" s="4" customFormat="1" ht="20.100000000000001" customHeight="1" x14ac:dyDescent="0.2">
      <c r="A146" s="17"/>
      <c r="B146" s="18">
        <v>137</v>
      </c>
      <c r="C146" s="19"/>
      <c r="D146" s="20"/>
      <c r="E146" s="19"/>
      <c r="F146" s="19"/>
      <c r="G146" s="21"/>
      <c r="H146" s="22"/>
      <c r="I146" s="23"/>
      <c r="J146" s="13" t="str">
        <f t="shared" si="42"/>
        <v xml:space="preserve"> </v>
      </c>
      <c r="K146" s="22"/>
      <c r="L146" s="23"/>
      <c r="M146" s="13" t="str">
        <f t="shared" si="43"/>
        <v xml:space="preserve"> </v>
      </c>
      <c r="N146" s="22"/>
      <c r="O146" s="23"/>
      <c r="P146" s="13" t="str">
        <f t="shared" si="38"/>
        <v xml:space="preserve"> </v>
      </c>
      <c r="Q146" s="22"/>
      <c r="R146" s="23"/>
      <c r="S146" s="13" t="str">
        <f t="shared" si="44"/>
        <v xml:space="preserve"> </v>
      </c>
      <c r="T146" s="22"/>
      <c r="U146" s="23"/>
      <c r="V146" s="13" t="str">
        <f t="shared" si="45"/>
        <v xml:space="preserve"> </v>
      </c>
      <c r="W146" s="22"/>
      <c r="X146" s="23"/>
      <c r="Y146" s="13" t="str">
        <f t="shared" si="46"/>
        <v xml:space="preserve"> </v>
      </c>
      <c r="Z146" s="22"/>
      <c r="AA146" s="23"/>
      <c r="AB146" s="13" t="str">
        <f t="shared" si="47"/>
        <v xml:space="preserve"> </v>
      </c>
      <c r="AC146" s="22"/>
      <c r="AD146" s="23"/>
      <c r="AE146" s="13" t="str">
        <f t="shared" si="48"/>
        <v xml:space="preserve"> </v>
      </c>
      <c r="AF146" s="22"/>
      <c r="AG146" s="23"/>
      <c r="AH146" s="13" t="str">
        <f t="shared" si="49"/>
        <v xml:space="preserve"> </v>
      </c>
      <c r="AI146" s="22"/>
      <c r="AJ146" s="23"/>
      <c r="AK146" s="13" t="str">
        <f t="shared" si="39"/>
        <v xml:space="preserve"> </v>
      </c>
      <c r="AL146" s="22"/>
      <c r="AM146" s="23"/>
      <c r="AN146" s="13" t="str">
        <f t="shared" si="50"/>
        <v xml:space="preserve"> </v>
      </c>
      <c r="AO146" s="22"/>
      <c r="AP146" s="23"/>
      <c r="AQ146" s="13" t="str">
        <f t="shared" si="51"/>
        <v xml:space="preserve"> </v>
      </c>
      <c r="AR146" s="24">
        <f t="shared" si="40"/>
        <v>0</v>
      </c>
      <c r="AS146" s="25">
        <f t="shared" si="41"/>
        <v>0</v>
      </c>
      <c r="AT146" s="16" t="e">
        <f t="shared" si="52"/>
        <v>#DIV/0!</v>
      </c>
    </row>
    <row r="147" spans="1:46" s="4" customFormat="1" ht="20.100000000000001" customHeight="1" x14ac:dyDescent="0.2">
      <c r="A147" s="17"/>
      <c r="B147" s="18">
        <v>138</v>
      </c>
      <c r="C147" s="19"/>
      <c r="D147" s="20"/>
      <c r="E147" s="19"/>
      <c r="F147" s="19"/>
      <c r="G147" s="21"/>
      <c r="H147" s="22"/>
      <c r="I147" s="23"/>
      <c r="J147" s="13" t="str">
        <f t="shared" si="42"/>
        <v xml:space="preserve"> </v>
      </c>
      <c r="K147" s="22"/>
      <c r="L147" s="23"/>
      <c r="M147" s="13" t="str">
        <f t="shared" si="43"/>
        <v xml:space="preserve"> </v>
      </c>
      <c r="N147" s="22"/>
      <c r="O147" s="23"/>
      <c r="P147" s="13" t="str">
        <f t="shared" si="38"/>
        <v xml:space="preserve"> </v>
      </c>
      <c r="Q147" s="22"/>
      <c r="R147" s="23"/>
      <c r="S147" s="13" t="str">
        <f t="shared" si="44"/>
        <v xml:space="preserve"> </v>
      </c>
      <c r="T147" s="22"/>
      <c r="U147" s="23"/>
      <c r="V147" s="13" t="str">
        <f t="shared" si="45"/>
        <v xml:space="preserve"> </v>
      </c>
      <c r="W147" s="22"/>
      <c r="X147" s="23"/>
      <c r="Y147" s="13" t="str">
        <f t="shared" si="46"/>
        <v xml:space="preserve"> </v>
      </c>
      <c r="Z147" s="22"/>
      <c r="AA147" s="23"/>
      <c r="AB147" s="13" t="str">
        <f t="shared" si="47"/>
        <v xml:space="preserve"> </v>
      </c>
      <c r="AC147" s="22"/>
      <c r="AD147" s="23"/>
      <c r="AE147" s="13" t="str">
        <f t="shared" si="48"/>
        <v xml:space="preserve"> </v>
      </c>
      <c r="AF147" s="22"/>
      <c r="AG147" s="23"/>
      <c r="AH147" s="13" t="str">
        <f t="shared" si="49"/>
        <v xml:space="preserve"> </v>
      </c>
      <c r="AI147" s="22"/>
      <c r="AJ147" s="23"/>
      <c r="AK147" s="13" t="str">
        <f t="shared" si="39"/>
        <v xml:space="preserve"> </v>
      </c>
      <c r="AL147" s="22"/>
      <c r="AM147" s="23"/>
      <c r="AN147" s="13" t="str">
        <f t="shared" si="50"/>
        <v xml:space="preserve"> </v>
      </c>
      <c r="AO147" s="22"/>
      <c r="AP147" s="23"/>
      <c r="AQ147" s="13" t="str">
        <f t="shared" si="51"/>
        <v xml:space="preserve"> </v>
      </c>
      <c r="AR147" s="24">
        <f t="shared" si="40"/>
        <v>0</v>
      </c>
      <c r="AS147" s="25">
        <f t="shared" si="41"/>
        <v>0</v>
      </c>
      <c r="AT147" s="16" t="e">
        <f t="shared" si="52"/>
        <v>#DIV/0!</v>
      </c>
    </row>
    <row r="148" spans="1:46" s="4" customFormat="1" ht="20.100000000000001" customHeight="1" x14ac:dyDescent="0.2">
      <c r="A148" s="17"/>
      <c r="B148" s="18">
        <v>139</v>
      </c>
      <c r="C148" s="19"/>
      <c r="D148" s="20"/>
      <c r="E148" s="19"/>
      <c r="F148" s="19"/>
      <c r="G148" s="21"/>
      <c r="H148" s="22"/>
      <c r="I148" s="23"/>
      <c r="J148" s="13" t="str">
        <f t="shared" si="42"/>
        <v xml:space="preserve"> </v>
      </c>
      <c r="K148" s="22"/>
      <c r="L148" s="23"/>
      <c r="M148" s="13" t="str">
        <f t="shared" si="43"/>
        <v xml:space="preserve"> </v>
      </c>
      <c r="N148" s="22"/>
      <c r="O148" s="23"/>
      <c r="P148" s="13" t="str">
        <f t="shared" si="38"/>
        <v xml:space="preserve"> </v>
      </c>
      <c r="Q148" s="22"/>
      <c r="R148" s="23"/>
      <c r="S148" s="13" t="str">
        <f t="shared" si="44"/>
        <v xml:space="preserve"> </v>
      </c>
      <c r="T148" s="22"/>
      <c r="U148" s="23"/>
      <c r="V148" s="13" t="str">
        <f t="shared" si="45"/>
        <v xml:space="preserve"> </v>
      </c>
      <c r="W148" s="22"/>
      <c r="X148" s="23"/>
      <c r="Y148" s="13" t="str">
        <f t="shared" si="46"/>
        <v xml:space="preserve"> </v>
      </c>
      <c r="Z148" s="22"/>
      <c r="AA148" s="23"/>
      <c r="AB148" s="13" t="str">
        <f t="shared" si="47"/>
        <v xml:space="preserve"> </v>
      </c>
      <c r="AC148" s="22"/>
      <c r="AD148" s="23"/>
      <c r="AE148" s="13" t="str">
        <f t="shared" si="48"/>
        <v xml:space="preserve"> </v>
      </c>
      <c r="AF148" s="22"/>
      <c r="AG148" s="23"/>
      <c r="AH148" s="13" t="str">
        <f t="shared" si="49"/>
        <v xml:space="preserve"> </v>
      </c>
      <c r="AI148" s="22"/>
      <c r="AJ148" s="23"/>
      <c r="AK148" s="13" t="str">
        <f t="shared" si="39"/>
        <v xml:space="preserve"> </v>
      </c>
      <c r="AL148" s="22"/>
      <c r="AM148" s="23"/>
      <c r="AN148" s="13" t="str">
        <f t="shared" si="50"/>
        <v xml:space="preserve"> </v>
      </c>
      <c r="AO148" s="22"/>
      <c r="AP148" s="23"/>
      <c r="AQ148" s="13" t="str">
        <f t="shared" si="51"/>
        <v xml:space="preserve"> </v>
      </c>
      <c r="AR148" s="24">
        <f t="shared" si="40"/>
        <v>0</v>
      </c>
      <c r="AS148" s="25">
        <f t="shared" si="41"/>
        <v>0</v>
      </c>
      <c r="AT148" s="16" t="e">
        <f t="shared" si="52"/>
        <v>#DIV/0!</v>
      </c>
    </row>
    <row r="149" spans="1:46" s="4" customFormat="1" ht="20.100000000000001" customHeight="1" x14ac:dyDescent="0.2">
      <c r="A149" s="17"/>
      <c r="B149" s="18">
        <v>140</v>
      </c>
      <c r="C149" s="19"/>
      <c r="D149" s="20"/>
      <c r="E149" s="19"/>
      <c r="F149" s="19"/>
      <c r="G149" s="21"/>
      <c r="H149" s="22"/>
      <c r="I149" s="23"/>
      <c r="J149" s="13" t="str">
        <f t="shared" si="42"/>
        <v xml:space="preserve"> </v>
      </c>
      <c r="K149" s="22"/>
      <c r="L149" s="23"/>
      <c r="M149" s="13" t="str">
        <f t="shared" si="43"/>
        <v xml:space="preserve"> </v>
      </c>
      <c r="N149" s="22"/>
      <c r="O149" s="23"/>
      <c r="P149" s="13" t="str">
        <f t="shared" si="38"/>
        <v xml:space="preserve"> </v>
      </c>
      <c r="Q149" s="22"/>
      <c r="R149" s="23"/>
      <c r="S149" s="13" t="str">
        <f t="shared" si="44"/>
        <v xml:space="preserve"> </v>
      </c>
      <c r="T149" s="22"/>
      <c r="U149" s="23"/>
      <c r="V149" s="13" t="str">
        <f t="shared" si="45"/>
        <v xml:space="preserve"> </v>
      </c>
      <c r="W149" s="22"/>
      <c r="X149" s="23"/>
      <c r="Y149" s="13" t="str">
        <f t="shared" si="46"/>
        <v xml:space="preserve"> </v>
      </c>
      <c r="Z149" s="22"/>
      <c r="AA149" s="23"/>
      <c r="AB149" s="13" t="str">
        <f t="shared" si="47"/>
        <v xml:space="preserve"> </v>
      </c>
      <c r="AC149" s="22"/>
      <c r="AD149" s="23"/>
      <c r="AE149" s="13" t="str">
        <f t="shared" si="48"/>
        <v xml:space="preserve"> </v>
      </c>
      <c r="AF149" s="22"/>
      <c r="AG149" s="23"/>
      <c r="AH149" s="13" t="str">
        <f t="shared" si="49"/>
        <v xml:space="preserve"> </v>
      </c>
      <c r="AI149" s="22"/>
      <c r="AJ149" s="23"/>
      <c r="AK149" s="13" t="str">
        <f t="shared" si="39"/>
        <v xml:space="preserve"> </v>
      </c>
      <c r="AL149" s="22"/>
      <c r="AM149" s="23"/>
      <c r="AN149" s="13" t="str">
        <f t="shared" si="50"/>
        <v xml:space="preserve"> </v>
      </c>
      <c r="AO149" s="22"/>
      <c r="AP149" s="23"/>
      <c r="AQ149" s="13" t="str">
        <f t="shared" si="51"/>
        <v xml:space="preserve"> </v>
      </c>
      <c r="AR149" s="24">
        <f t="shared" si="40"/>
        <v>0</v>
      </c>
      <c r="AS149" s="25">
        <f t="shared" si="41"/>
        <v>0</v>
      </c>
      <c r="AT149" s="16" t="e">
        <f t="shared" si="52"/>
        <v>#DIV/0!</v>
      </c>
    </row>
    <row r="150" spans="1:46" s="4" customFormat="1" ht="20.100000000000001" customHeight="1" x14ac:dyDescent="0.2">
      <c r="A150" s="17"/>
      <c r="B150" s="18">
        <v>141</v>
      </c>
      <c r="C150" s="19"/>
      <c r="D150" s="20"/>
      <c r="E150" s="19"/>
      <c r="F150" s="19"/>
      <c r="G150" s="21"/>
      <c r="H150" s="22"/>
      <c r="I150" s="23"/>
      <c r="J150" s="13" t="str">
        <f t="shared" si="42"/>
        <v xml:space="preserve"> </v>
      </c>
      <c r="K150" s="22"/>
      <c r="L150" s="23"/>
      <c r="M150" s="13" t="str">
        <f t="shared" si="43"/>
        <v xml:space="preserve"> </v>
      </c>
      <c r="N150" s="22"/>
      <c r="O150" s="23"/>
      <c r="P150" s="13" t="str">
        <f t="shared" si="38"/>
        <v xml:space="preserve"> </v>
      </c>
      <c r="Q150" s="22"/>
      <c r="R150" s="23"/>
      <c r="S150" s="13" t="str">
        <f t="shared" si="44"/>
        <v xml:space="preserve"> </v>
      </c>
      <c r="T150" s="22"/>
      <c r="U150" s="23"/>
      <c r="V150" s="13" t="str">
        <f t="shared" si="45"/>
        <v xml:space="preserve"> </v>
      </c>
      <c r="W150" s="22"/>
      <c r="X150" s="23"/>
      <c r="Y150" s="13" t="str">
        <f t="shared" si="46"/>
        <v xml:space="preserve"> </v>
      </c>
      <c r="Z150" s="22"/>
      <c r="AA150" s="23"/>
      <c r="AB150" s="13" t="str">
        <f t="shared" si="47"/>
        <v xml:space="preserve"> </v>
      </c>
      <c r="AC150" s="22"/>
      <c r="AD150" s="23"/>
      <c r="AE150" s="13" t="str">
        <f t="shared" si="48"/>
        <v xml:space="preserve"> </v>
      </c>
      <c r="AF150" s="22"/>
      <c r="AG150" s="23"/>
      <c r="AH150" s="13" t="str">
        <f t="shared" si="49"/>
        <v xml:space="preserve"> </v>
      </c>
      <c r="AI150" s="22"/>
      <c r="AJ150" s="23"/>
      <c r="AK150" s="13" t="str">
        <f t="shared" si="39"/>
        <v xml:space="preserve"> </v>
      </c>
      <c r="AL150" s="22"/>
      <c r="AM150" s="23"/>
      <c r="AN150" s="13" t="str">
        <f t="shared" si="50"/>
        <v xml:space="preserve"> </v>
      </c>
      <c r="AO150" s="22"/>
      <c r="AP150" s="23"/>
      <c r="AQ150" s="13" t="str">
        <f t="shared" si="51"/>
        <v xml:space="preserve"> </v>
      </c>
      <c r="AR150" s="24">
        <f t="shared" si="40"/>
        <v>0</v>
      </c>
      <c r="AS150" s="25">
        <f t="shared" si="41"/>
        <v>0</v>
      </c>
      <c r="AT150" s="16" t="e">
        <f t="shared" si="52"/>
        <v>#DIV/0!</v>
      </c>
    </row>
    <row r="151" spans="1:46" s="4" customFormat="1" ht="20.100000000000001" customHeight="1" x14ac:dyDescent="0.2">
      <c r="A151" s="17"/>
      <c r="B151" s="18">
        <v>142</v>
      </c>
      <c r="C151" s="19"/>
      <c r="D151" s="20"/>
      <c r="E151" s="19"/>
      <c r="F151" s="19"/>
      <c r="G151" s="21"/>
      <c r="H151" s="22"/>
      <c r="I151" s="23"/>
      <c r="J151" s="13" t="str">
        <f t="shared" si="42"/>
        <v xml:space="preserve"> </v>
      </c>
      <c r="K151" s="22"/>
      <c r="L151" s="23"/>
      <c r="M151" s="13" t="str">
        <f t="shared" si="43"/>
        <v xml:space="preserve"> </v>
      </c>
      <c r="N151" s="22"/>
      <c r="O151" s="23"/>
      <c r="P151" s="13" t="str">
        <f t="shared" si="38"/>
        <v xml:space="preserve"> </v>
      </c>
      <c r="Q151" s="22"/>
      <c r="R151" s="23"/>
      <c r="S151" s="13" t="str">
        <f t="shared" si="44"/>
        <v xml:space="preserve"> </v>
      </c>
      <c r="T151" s="22"/>
      <c r="U151" s="23"/>
      <c r="V151" s="13" t="str">
        <f t="shared" si="45"/>
        <v xml:space="preserve"> </v>
      </c>
      <c r="W151" s="22"/>
      <c r="X151" s="23"/>
      <c r="Y151" s="13" t="str">
        <f t="shared" si="46"/>
        <v xml:space="preserve"> </v>
      </c>
      <c r="Z151" s="22"/>
      <c r="AA151" s="23"/>
      <c r="AB151" s="13" t="str">
        <f t="shared" si="47"/>
        <v xml:space="preserve"> </v>
      </c>
      <c r="AC151" s="22"/>
      <c r="AD151" s="23"/>
      <c r="AE151" s="13" t="str">
        <f t="shared" si="48"/>
        <v xml:space="preserve"> </v>
      </c>
      <c r="AF151" s="22"/>
      <c r="AG151" s="23"/>
      <c r="AH151" s="13" t="str">
        <f t="shared" si="49"/>
        <v xml:space="preserve"> </v>
      </c>
      <c r="AI151" s="22"/>
      <c r="AJ151" s="23"/>
      <c r="AK151" s="13" t="str">
        <f t="shared" si="39"/>
        <v xml:space="preserve"> </v>
      </c>
      <c r="AL151" s="22"/>
      <c r="AM151" s="23"/>
      <c r="AN151" s="13" t="str">
        <f t="shared" si="50"/>
        <v xml:space="preserve"> </v>
      </c>
      <c r="AO151" s="22"/>
      <c r="AP151" s="23"/>
      <c r="AQ151" s="13" t="str">
        <f t="shared" si="51"/>
        <v xml:space="preserve"> </v>
      </c>
      <c r="AR151" s="24">
        <f t="shared" si="40"/>
        <v>0</v>
      </c>
      <c r="AS151" s="25">
        <f t="shared" si="41"/>
        <v>0</v>
      </c>
      <c r="AT151" s="16" t="e">
        <f t="shared" si="52"/>
        <v>#DIV/0!</v>
      </c>
    </row>
    <row r="152" spans="1:46" s="4" customFormat="1" ht="20.100000000000001" customHeight="1" x14ac:dyDescent="0.2">
      <c r="A152" s="17"/>
      <c r="B152" s="18">
        <v>143</v>
      </c>
      <c r="C152" s="19"/>
      <c r="D152" s="20"/>
      <c r="E152" s="19"/>
      <c r="F152" s="19"/>
      <c r="G152" s="21"/>
      <c r="H152" s="22"/>
      <c r="I152" s="23"/>
      <c r="J152" s="13" t="str">
        <f t="shared" si="42"/>
        <v xml:space="preserve"> </v>
      </c>
      <c r="K152" s="22"/>
      <c r="L152" s="23"/>
      <c r="M152" s="13" t="str">
        <f t="shared" si="43"/>
        <v xml:space="preserve"> </v>
      </c>
      <c r="N152" s="22"/>
      <c r="O152" s="23"/>
      <c r="P152" s="13" t="str">
        <f t="shared" si="38"/>
        <v xml:space="preserve"> </v>
      </c>
      <c r="Q152" s="22"/>
      <c r="R152" s="23"/>
      <c r="S152" s="13" t="str">
        <f t="shared" si="44"/>
        <v xml:space="preserve"> </v>
      </c>
      <c r="T152" s="22"/>
      <c r="U152" s="23"/>
      <c r="V152" s="13" t="str">
        <f t="shared" si="45"/>
        <v xml:space="preserve"> </v>
      </c>
      <c r="W152" s="22"/>
      <c r="X152" s="23"/>
      <c r="Y152" s="13" t="str">
        <f t="shared" si="46"/>
        <v xml:space="preserve"> </v>
      </c>
      <c r="Z152" s="22"/>
      <c r="AA152" s="23"/>
      <c r="AB152" s="13" t="str">
        <f t="shared" si="47"/>
        <v xml:space="preserve"> </v>
      </c>
      <c r="AC152" s="22"/>
      <c r="AD152" s="23"/>
      <c r="AE152" s="13" t="str">
        <f t="shared" si="48"/>
        <v xml:space="preserve"> </v>
      </c>
      <c r="AF152" s="22"/>
      <c r="AG152" s="23"/>
      <c r="AH152" s="13" t="str">
        <f t="shared" si="49"/>
        <v xml:space="preserve"> </v>
      </c>
      <c r="AI152" s="22"/>
      <c r="AJ152" s="23"/>
      <c r="AK152" s="13" t="str">
        <f t="shared" si="39"/>
        <v xml:space="preserve"> </v>
      </c>
      <c r="AL152" s="22"/>
      <c r="AM152" s="23"/>
      <c r="AN152" s="13" t="str">
        <f t="shared" si="50"/>
        <v xml:space="preserve"> </v>
      </c>
      <c r="AO152" s="22"/>
      <c r="AP152" s="23"/>
      <c r="AQ152" s="13" t="str">
        <f t="shared" si="51"/>
        <v xml:space="preserve"> </v>
      </c>
      <c r="AR152" s="24">
        <f t="shared" si="40"/>
        <v>0</v>
      </c>
      <c r="AS152" s="25">
        <f t="shared" si="41"/>
        <v>0</v>
      </c>
      <c r="AT152" s="16" t="e">
        <f t="shared" si="52"/>
        <v>#DIV/0!</v>
      </c>
    </row>
    <row r="153" spans="1:46" s="4" customFormat="1" ht="20.100000000000001" customHeight="1" x14ac:dyDescent="0.2">
      <c r="A153" s="17"/>
      <c r="B153" s="18">
        <v>144</v>
      </c>
      <c r="C153" s="19"/>
      <c r="D153" s="20"/>
      <c r="E153" s="19"/>
      <c r="F153" s="19"/>
      <c r="G153" s="21"/>
      <c r="H153" s="22"/>
      <c r="I153" s="23"/>
      <c r="J153" s="13" t="str">
        <f t="shared" si="42"/>
        <v xml:space="preserve"> </v>
      </c>
      <c r="K153" s="22"/>
      <c r="L153" s="23"/>
      <c r="M153" s="13" t="str">
        <f t="shared" si="43"/>
        <v xml:space="preserve"> </v>
      </c>
      <c r="N153" s="22"/>
      <c r="O153" s="23"/>
      <c r="P153" s="13" t="str">
        <f t="shared" si="38"/>
        <v xml:space="preserve"> </v>
      </c>
      <c r="Q153" s="22"/>
      <c r="R153" s="23"/>
      <c r="S153" s="13" t="str">
        <f t="shared" si="44"/>
        <v xml:space="preserve"> </v>
      </c>
      <c r="T153" s="22"/>
      <c r="U153" s="23"/>
      <c r="V153" s="13" t="str">
        <f t="shared" si="45"/>
        <v xml:space="preserve"> </v>
      </c>
      <c r="W153" s="22"/>
      <c r="X153" s="23"/>
      <c r="Y153" s="13" t="str">
        <f t="shared" si="46"/>
        <v xml:space="preserve"> </v>
      </c>
      <c r="Z153" s="22"/>
      <c r="AA153" s="23"/>
      <c r="AB153" s="13" t="str">
        <f t="shared" si="47"/>
        <v xml:space="preserve"> </v>
      </c>
      <c r="AC153" s="22"/>
      <c r="AD153" s="23"/>
      <c r="AE153" s="13" t="str">
        <f t="shared" si="48"/>
        <v xml:space="preserve"> </v>
      </c>
      <c r="AF153" s="22"/>
      <c r="AG153" s="23"/>
      <c r="AH153" s="13" t="str">
        <f t="shared" si="49"/>
        <v xml:space="preserve"> </v>
      </c>
      <c r="AI153" s="22"/>
      <c r="AJ153" s="23"/>
      <c r="AK153" s="13" t="str">
        <f t="shared" si="39"/>
        <v xml:space="preserve"> </v>
      </c>
      <c r="AL153" s="22"/>
      <c r="AM153" s="23"/>
      <c r="AN153" s="13" t="str">
        <f t="shared" si="50"/>
        <v xml:space="preserve"> </v>
      </c>
      <c r="AO153" s="22"/>
      <c r="AP153" s="23"/>
      <c r="AQ153" s="13" t="str">
        <f t="shared" si="51"/>
        <v xml:space="preserve"> </v>
      </c>
      <c r="AR153" s="24">
        <f t="shared" si="40"/>
        <v>0</v>
      </c>
      <c r="AS153" s="25">
        <f t="shared" si="41"/>
        <v>0</v>
      </c>
      <c r="AT153" s="16" t="e">
        <f t="shared" si="52"/>
        <v>#DIV/0!</v>
      </c>
    </row>
    <row r="154" spans="1:46" s="4" customFormat="1" ht="20.100000000000001" customHeight="1" x14ac:dyDescent="0.2">
      <c r="A154" s="17"/>
      <c r="B154" s="18">
        <v>145</v>
      </c>
      <c r="C154" s="19"/>
      <c r="D154" s="20"/>
      <c r="E154" s="19"/>
      <c r="F154" s="19"/>
      <c r="G154" s="21"/>
      <c r="H154" s="22"/>
      <c r="I154" s="23"/>
      <c r="J154" s="13" t="str">
        <f t="shared" si="42"/>
        <v xml:space="preserve"> </v>
      </c>
      <c r="K154" s="22"/>
      <c r="L154" s="23"/>
      <c r="M154" s="13" t="str">
        <f t="shared" si="43"/>
        <v xml:space="preserve"> </v>
      </c>
      <c r="N154" s="22"/>
      <c r="O154" s="23"/>
      <c r="P154" s="13" t="str">
        <f t="shared" si="38"/>
        <v xml:space="preserve"> </v>
      </c>
      <c r="Q154" s="22"/>
      <c r="R154" s="23"/>
      <c r="S154" s="13" t="str">
        <f t="shared" si="44"/>
        <v xml:space="preserve"> </v>
      </c>
      <c r="T154" s="22"/>
      <c r="U154" s="23"/>
      <c r="V154" s="13" t="str">
        <f t="shared" si="45"/>
        <v xml:space="preserve"> </v>
      </c>
      <c r="W154" s="22"/>
      <c r="X154" s="23"/>
      <c r="Y154" s="13" t="str">
        <f t="shared" si="46"/>
        <v xml:space="preserve"> </v>
      </c>
      <c r="Z154" s="22"/>
      <c r="AA154" s="23"/>
      <c r="AB154" s="13" t="str">
        <f t="shared" si="47"/>
        <v xml:space="preserve"> </v>
      </c>
      <c r="AC154" s="22"/>
      <c r="AD154" s="23"/>
      <c r="AE154" s="13" t="str">
        <f t="shared" si="48"/>
        <v xml:space="preserve"> </v>
      </c>
      <c r="AF154" s="22"/>
      <c r="AG154" s="23"/>
      <c r="AH154" s="13" t="str">
        <f t="shared" si="49"/>
        <v xml:space="preserve"> </v>
      </c>
      <c r="AI154" s="22"/>
      <c r="AJ154" s="23"/>
      <c r="AK154" s="13" t="str">
        <f t="shared" si="39"/>
        <v xml:space="preserve"> </v>
      </c>
      <c r="AL154" s="22"/>
      <c r="AM154" s="23"/>
      <c r="AN154" s="13" t="str">
        <f t="shared" si="50"/>
        <v xml:space="preserve"> </v>
      </c>
      <c r="AO154" s="22"/>
      <c r="AP154" s="23"/>
      <c r="AQ154" s="13" t="str">
        <f t="shared" si="51"/>
        <v xml:space="preserve"> </v>
      </c>
      <c r="AR154" s="24">
        <f t="shared" si="40"/>
        <v>0</v>
      </c>
      <c r="AS154" s="25">
        <f t="shared" si="41"/>
        <v>0</v>
      </c>
      <c r="AT154" s="16" t="e">
        <f t="shared" si="52"/>
        <v>#DIV/0!</v>
      </c>
    </row>
    <row r="155" spans="1:46" s="4" customFormat="1" ht="20.100000000000001" customHeight="1" x14ac:dyDescent="0.2">
      <c r="A155" s="17"/>
      <c r="B155" s="18">
        <v>146</v>
      </c>
      <c r="C155" s="19"/>
      <c r="D155" s="20"/>
      <c r="E155" s="19"/>
      <c r="F155" s="19"/>
      <c r="G155" s="21"/>
      <c r="H155" s="22"/>
      <c r="I155" s="23"/>
      <c r="J155" s="13" t="str">
        <f t="shared" si="42"/>
        <v xml:space="preserve"> </v>
      </c>
      <c r="K155" s="22"/>
      <c r="L155" s="23"/>
      <c r="M155" s="13" t="str">
        <f t="shared" si="43"/>
        <v xml:space="preserve"> </v>
      </c>
      <c r="N155" s="22"/>
      <c r="O155" s="23"/>
      <c r="P155" s="13" t="str">
        <f t="shared" si="38"/>
        <v xml:space="preserve"> </v>
      </c>
      <c r="Q155" s="22"/>
      <c r="R155" s="23"/>
      <c r="S155" s="13" t="str">
        <f t="shared" si="44"/>
        <v xml:space="preserve"> </v>
      </c>
      <c r="T155" s="22"/>
      <c r="U155" s="23"/>
      <c r="V155" s="13" t="str">
        <f t="shared" si="45"/>
        <v xml:space="preserve"> </v>
      </c>
      <c r="W155" s="22"/>
      <c r="X155" s="23"/>
      <c r="Y155" s="13" t="str">
        <f t="shared" si="46"/>
        <v xml:space="preserve"> </v>
      </c>
      <c r="Z155" s="22"/>
      <c r="AA155" s="23"/>
      <c r="AB155" s="13" t="str">
        <f t="shared" si="47"/>
        <v xml:space="preserve"> </v>
      </c>
      <c r="AC155" s="22"/>
      <c r="AD155" s="23"/>
      <c r="AE155" s="13" t="str">
        <f t="shared" si="48"/>
        <v xml:space="preserve"> </v>
      </c>
      <c r="AF155" s="22"/>
      <c r="AG155" s="23"/>
      <c r="AH155" s="13" t="str">
        <f t="shared" si="49"/>
        <v xml:space="preserve"> </v>
      </c>
      <c r="AI155" s="22"/>
      <c r="AJ155" s="23"/>
      <c r="AK155" s="13" t="str">
        <f t="shared" si="39"/>
        <v xml:space="preserve"> </v>
      </c>
      <c r="AL155" s="22"/>
      <c r="AM155" s="23"/>
      <c r="AN155" s="13" t="str">
        <f t="shared" si="50"/>
        <v xml:space="preserve"> </v>
      </c>
      <c r="AO155" s="22"/>
      <c r="AP155" s="23"/>
      <c r="AQ155" s="13" t="str">
        <f t="shared" si="51"/>
        <v xml:space="preserve"> </v>
      </c>
      <c r="AR155" s="24">
        <f t="shared" si="40"/>
        <v>0</v>
      </c>
      <c r="AS155" s="25">
        <f t="shared" si="41"/>
        <v>0</v>
      </c>
      <c r="AT155" s="16" t="e">
        <f t="shared" si="52"/>
        <v>#DIV/0!</v>
      </c>
    </row>
    <row r="156" spans="1:46" s="4" customFormat="1" ht="20.100000000000001" customHeight="1" x14ac:dyDescent="0.2">
      <c r="A156" s="17"/>
      <c r="B156" s="18">
        <v>147</v>
      </c>
      <c r="C156" s="19"/>
      <c r="D156" s="20"/>
      <c r="E156" s="19"/>
      <c r="F156" s="19"/>
      <c r="G156" s="21"/>
      <c r="H156" s="22"/>
      <c r="I156" s="23"/>
      <c r="J156" s="13" t="str">
        <f t="shared" si="42"/>
        <v xml:space="preserve"> </v>
      </c>
      <c r="K156" s="22"/>
      <c r="L156" s="23"/>
      <c r="M156" s="13" t="str">
        <f t="shared" si="43"/>
        <v xml:space="preserve"> </v>
      </c>
      <c r="N156" s="22"/>
      <c r="O156" s="23"/>
      <c r="P156" s="13" t="str">
        <f t="shared" si="38"/>
        <v xml:space="preserve"> </v>
      </c>
      <c r="Q156" s="22"/>
      <c r="R156" s="23"/>
      <c r="S156" s="13" t="str">
        <f t="shared" si="44"/>
        <v xml:space="preserve"> </v>
      </c>
      <c r="T156" s="22"/>
      <c r="U156" s="23"/>
      <c r="V156" s="13" t="str">
        <f t="shared" si="45"/>
        <v xml:space="preserve"> </v>
      </c>
      <c r="W156" s="22"/>
      <c r="X156" s="23"/>
      <c r="Y156" s="13" t="str">
        <f t="shared" si="46"/>
        <v xml:space="preserve"> </v>
      </c>
      <c r="Z156" s="22"/>
      <c r="AA156" s="23"/>
      <c r="AB156" s="13" t="str">
        <f t="shared" si="47"/>
        <v xml:space="preserve"> </v>
      </c>
      <c r="AC156" s="22"/>
      <c r="AD156" s="23"/>
      <c r="AE156" s="13" t="str">
        <f t="shared" si="48"/>
        <v xml:space="preserve"> </v>
      </c>
      <c r="AF156" s="22"/>
      <c r="AG156" s="23"/>
      <c r="AH156" s="13" t="str">
        <f t="shared" si="49"/>
        <v xml:space="preserve"> </v>
      </c>
      <c r="AI156" s="22"/>
      <c r="AJ156" s="23"/>
      <c r="AK156" s="13" t="str">
        <f t="shared" si="39"/>
        <v xml:space="preserve"> </v>
      </c>
      <c r="AL156" s="22"/>
      <c r="AM156" s="23"/>
      <c r="AN156" s="13" t="str">
        <f t="shared" si="50"/>
        <v xml:space="preserve"> </v>
      </c>
      <c r="AO156" s="22"/>
      <c r="AP156" s="23"/>
      <c r="AQ156" s="13" t="str">
        <f t="shared" si="51"/>
        <v xml:space="preserve"> </v>
      </c>
      <c r="AR156" s="24">
        <f t="shared" si="40"/>
        <v>0</v>
      </c>
      <c r="AS156" s="25">
        <f t="shared" si="41"/>
        <v>0</v>
      </c>
      <c r="AT156" s="16" t="e">
        <f t="shared" si="52"/>
        <v>#DIV/0!</v>
      </c>
    </row>
    <row r="157" spans="1:46" s="4" customFormat="1" ht="20.100000000000001" customHeight="1" x14ac:dyDescent="0.2">
      <c r="A157" s="17"/>
      <c r="B157" s="18">
        <v>148</v>
      </c>
      <c r="C157" s="19"/>
      <c r="D157" s="20"/>
      <c r="E157" s="19"/>
      <c r="F157" s="19"/>
      <c r="G157" s="21"/>
      <c r="H157" s="22"/>
      <c r="I157" s="23"/>
      <c r="J157" s="13" t="str">
        <f t="shared" si="42"/>
        <v xml:space="preserve"> </v>
      </c>
      <c r="K157" s="22"/>
      <c r="L157" s="23"/>
      <c r="M157" s="13" t="str">
        <f t="shared" si="43"/>
        <v xml:space="preserve"> </v>
      </c>
      <c r="N157" s="22"/>
      <c r="O157" s="23"/>
      <c r="P157" s="13" t="str">
        <f t="shared" si="38"/>
        <v xml:space="preserve"> </v>
      </c>
      <c r="Q157" s="22"/>
      <c r="R157" s="23"/>
      <c r="S157" s="13" t="str">
        <f t="shared" si="44"/>
        <v xml:space="preserve"> </v>
      </c>
      <c r="T157" s="22"/>
      <c r="U157" s="23"/>
      <c r="V157" s="13" t="str">
        <f t="shared" si="45"/>
        <v xml:space="preserve"> </v>
      </c>
      <c r="W157" s="22"/>
      <c r="X157" s="23"/>
      <c r="Y157" s="13" t="str">
        <f t="shared" si="46"/>
        <v xml:space="preserve"> </v>
      </c>
      <c r="Z157" s="22"/>
      <c r="AA157" s="23"/>
      <c r="AB157" s="13" t="str">
        <f t="shared" si="47"/>
        <v xml:space="preserve"> </v>
      </c>
      <c r="AC157" s="22"/>
      <c r="AD157" s="23"/>
      <c r="AE157" s="13" t="str">
        <f t="shared" si="48"/>
        <v xml:space="preserve"> </v>
      </c>
      <c r="AF157" s="22"/>
      <c r="AG157" s="23"/>
      <c r="AH157" s="13" t="str">
        <f t="shared" si="49"/>
        <v xml:space="preserve"> </v>
      </c>
      <c r="AI157" s="22"/>
      <c r="AJ157" s="23"/>
      <c r="AK157" s="13" t="str">
        <f t="shared" si="39"/>
        <v xml:space="preserve"> </v>
      </c>
      <c r="AL157" s="22"/>
      <c r="AM157" s="23"/>
      <c r="AN157" s="13" t="str">
        <f t="shared" si="50"/>
        <v xml:space="preserve"> </v>
      </c>
      <c r="AO157" s="22"/>
      <c r="AP157" s="23"/>
      <c r="AQ157" s="13" t="str">
        <f t="shared" si="51"/>
        <v xml:space="preserve"> </v>
      </c>
      <c r="AR157" s="24">
        <f t="shared" si="40"/>
        <v>0</v>
      </c>
      <c r="AS157" s="25">
        <f t="shared" si="41"/>
        <v>0</v>
      </c>
      <c r="AT157" s="16" t="e">
        <f t="shared" si="52"/>
        <v>#DIV/0!</v>
      </c>
    </row>
    <row r="158" spans="1:46" s="4" customFormat="1" ht="20.100000000000001" customHeight="1" x14ac:dyDescent="0.2">
      <c r="A158" s="17"/>
      <c r="B158" s="18">
        <v>149</v>
      </c>
      <c r="C158" s="19"/>
      <c r="D158" s="20"/>
      <c r="E158" s="19"/>
      <c r="F158" s="19"/>
      <c r="G158" s="21"/>
      <c r="H158" s="22"/>
      <c r="I158" s="23"/>
      <c r="J158" s="13" t="str">
        <f t="shared" si="42"/>
        <v xml:space="preserve"> </v>
      </c>
      <c r="K158" s="22"/>
      <c r="L158" s="23"/>
      <c r="M158" s="13" t="str">
        <f t="shared" si="43"/>
        <v xml:space="preserve"> </v>
      </c>
      <c r="N158" s="22"/>
      <c r="O158" s="23"/>
      <c r="P158" s="13" t="str">
        <f t="shared" si="38"/>
        <v xml:space="preserve"> </v>
      </c>
      <c r="Q158" s="22"/>
      <c r="R158" s="23"/>
      <c r="S158" s="13" t="str">
        <f t="shared" si="44"/>
        <v xml:space="preserve"> </v>
      </c>
      <c r="T158" s="22"/>
      <c r="U158" s="23"/>
      <c r="V158" s="13" t="str">
        <f t="shared" si="45"/>
        <v xml:space="preserve"> </v>
      </c>
      <c r="W158" s="22"/>
      <c r="X158" s="23"/>
      <c r="Y158" s="13" t="str">
        <f t="shared" si="46"/>
        <v xml:space="preserve"> </v>
      </c>
      <c r="Z158" s="22"/>
      <c r="AA158" s="23"/>
      <c r="AB158" s="13" t="str">
        <f t="shared" si="47"/>
        <v xml:space="preserve"> </v>
      </c>
      <c r="AC158" s="22"/>
      <c r="AD158" s="23"/>
      <c r="AE158" s="13" t="str">
        <f t="shared" si="48"/>
        <v xml:space="preserve"> </v>
      </c>
      <c r="AF158" s="22"/>
      <c r="AG158" s="23"/>
      <c r="AH158" s="13" t="str">
        <f t="shared" si="49"/>
        <v xml:space="preserve"> </v>
      </c>
      <c r="AI158" s="22"/>
      <c r="AJ158" s="23"/>
      <c r="AK158" s="13" t="str">
        <f t="shared" si="39"/>
        <v xml:space="preserve"> </v>
      </c>
      <c r="AL158" s="22"/>
      <c r="AM158" s="23"/>
      <c r="AN158" s="13" t="str">
        <f t="shared" si="50"/>
        <v xml:space="preserve"> </v>
      </c>
      <c r="AO158" s="22"/>
      <c r="AP158" s="23"/>
      <c r="AQ158" s="13" t="str">
        <f t="shared" si="51"/>
        <v xml:space="preserve"> </v>
      </c>
      <c r="AR158" s="24">
        <f t="shared" si="40"/>
        <v>0</v>
      </c>
      <c r="AS158" s="25">
        <f t="shared" si="41"/>
        <v>0</v>
      </c>
      <c r="AT158" s="16" t="e">
        <f t="shared" si="52"/>
        <v>#DIV/0!</v>
      </c>
    </row>
    <row r="159" spans="1:46" s="4" customFormat="1" ht="20.100000000000001" customHeight="1" x14ac:dyDescent="0.2">
      <c r="A159" s="17"/>
      <c r="B159" s="18">
        <v>150</v>
      </c>
      <c r="C159" s="19"/>
      <c r="D159" s="20"/>
      <c r="E159" s="19"/>
      <c r="F159" s="19"/>
      <c r="G159" s="21"/>
      <c r="H159" s="22"/>
      <c r="I159" s="23"/>
      <c r="J159" s="13" t="str">
        <f t="shared" si="42"/>
        <v xml:space="preserve"> </v>
      </c>
      <c r="K159" s="22"/>
      <c r="L159" s="23"/>
      <c r="M159" s="13" t="str">
        <f t="shared" si="43"/>
        <v xml:space="preserve"> </v>
      </c>
      <c r="N159" s="22"/>
      <c r="O159" s="23"/>
      <c r="P159" s="13" t="str">
        <f t="shared" si="38"/>
        <v xml:space="preserve"> </v>
      </c>
      <c r="Q159" s="22"/>
      <c r="R159" s="23"/>
      <c r="S159" s="13" t="str">
        <f t="shared" si="44"/>
        <v xml:space="preserve"> </v>
      </c>
      <c r="T159" s="22"/>
      <c r="U159" s="23"/>
      <c r="V159" s="13" t="str">
        <f t="shared" si="45"/>
        <v xml:space="preserve"> </v>
      </c>
      <c r="W159" s="22"/>
      <c r="X159" s="23"/>
      <c r="Y159" s="13" t="str">
        <f t="shared" si="46"/>
        <v xml:space="preserve"> </v>
      </c>
      <c r="Z159" s="22"/>
      <c r="AA159" s="23"/>
      <c r="AB159" s="13" t="str">
        <f t="shared" si="47"/>
        <v xml:space="preserve"> </v>
      </c>
      <c r="AC159" s="22"/>
      <c r="AD159" s="23"/>
      <c r="AE159" s="13" t="str">
        <f t="shared" si="48"/>
        <v xml:space="preserve"> </v>
      </c>
      <c r="AF159" s="22"/>
      <c r="AG159" s="23"/>
      <c r="AH159" s="13" t="str">
        <f t="shared" si="49"/>
        <v xml:space="preserve"> </v>
      </c>
      <c r="AI159" s="22"/>
      <c r="AJ159" s="23"/>
      <c r="AK159" s="13" t="str">
        <f t="shared" si="39"/>
        <v xml:space="preserve"> </v>
      </c>
      <c r="AL159" s="22"/>
      <c r="AM159" s="23"/>
      <c r="AN159" s="13" t="str">
        <f t="shared" si="50"/>
        <v xml:space="preserve"> </v>
      </c>
      <c r="AO159" s="22"/>
      <c r="AP159" s="23"/>
      <c r="AQ159" s="13" t="str">
        <f t="shared" si="51"/>
        <v xml:space="preserve"> </v>
      </c>
      <c r="AR159" s="24">
        <f t="shared" si="40"/>
        <v>0</v>
      </c>
      <c r="AS159" s="25">
        <f t="shared" si="41"/>
        <v>0</v>
      </c>
      <c r="AT159" s="16" t="e">
        <f t="shared" si="52"/>
        <v>#DIV/0!</v>
      </c>
    </row>
    <row r="160" spans="1:46" s="4" customFormat="1" ht="20.100000000000001" customHeight="1" x14ac:dyDescent="0.2">
      <c r="A160" s="17"/>
      <c r="B160" s="18">
        <v>151</v>
      </c>
      <c r="C160" s="19"/>
      <c r="D160" s="20"/>
      <c r="E160" s="19"/>
      <c r="F160" s="19"/>
      <c r="G160" s="21"/>
      <c r="H160" s="22"/>
      <c r="I160" s="23"/>
      <c r="J160" s="13" t="str">
        <f t="shared" si="42"/>
        <v xml:space="preserve"> </v>
      </c>
      <c r="K160" s="22"/>
      <c r="L160" s="23"/>
      <c r="M160" s="13" t="str">
        <f t="shared" si="43"/>
        <v xml:space="preserve"> </v>
      </c>
      <c r="N160" s="22"/>
      <c r="O160" s="23"/>
      <c r="P160" s="13" t="str">
        <f t="shared" si="38"/>
        <v xml:space="preserve"> </v>
      </c>
      <c r="Q160" s="22"/>
      <c r="R160" s="23"/>
      <c r="S160" s="13" t="str">
        <f t="shared" si="44"/>
        <v xml:space="preserve"> </v>
      </c>
      <c r="T160" s="22"/>
      <c r="U160" s="23"/>
      <c r="V160" s="13" t="str">
        <f t="shared" si="45"/>
        <v xml:space="preserve"> </v>
      </c>
      <c r="W160" s="22"/>
      <c r="X160" s="23"/>
      <c r="Y160" s="13" t="str">
        <f t="shared" si="46"/>
        <v xml:space="preserve"> </v>
      </c>
      <c r="Z160" s="22"/>
      <c r="AA160" s="23"/>
      <c r="AB160" s="13" t="str">
        <f t="shared" si="47"/>
        <v xml:space="preserve"> </v>
      </c>
      <c r="AC160" s="22"/>
      <c r="AD160" s="23"/>
      <c r="AE160" s="13" t="str">
        <f t="shared" si="48"/>
        <v xml:space="preserve"> </v>
      </c>
      <c r="AF160" s="22"/>
      <c r="AG160" s="23"/>
      <c r="AH160" s="13" t="str">
        <f t="shared" si="49"/>
        <v xml:space="preserve"> </v>
      </c>
      <c r="AI160" s="22"/>
      <c r="AJ160" s="23"/>
      <c r="AK160" s="13" t="str">
        <f t="shared" si="39"/>
        <v xml:space="preserve"> </v>
      </c>
      <c r="AL160" s="22"/>
      <c r="AM160" s="23"/>
      <c r="AN160" s="13" t="str">
        <f t="shared" si="50"/>
        <v xml:space="preserve"> </v>
      </c>
      <c r="AO160" s="22"/>
      <c r="AP160" s="23"/>
      <c r="AQ160" s="13" t="str">
        <f t="shared" si="51"/>
        <v xml:space="preserve"> </v>
      </c>
      <c r="AR160" s="24">
        <f t="shared" si="40"/>
        <v>0</v>
      </c>
      <c r="AS160" s="25">
        <f t="shared" si="41"/>
        <v>0</v>
      </c>
      <c r="AT160" s="16" t="e">
        <f t="shared" si="52"/>
        <v>#DIV/0!</v>
      </c>
    </row>
  </sheetData>
  <mergeCells count="21">
    <mergeCell ref="AL8:AN8"/>
    <mergeCell ref="AO8:AQ8"/>
    <mergeCell ref="AR8:AT8"/>
    <mergeCell ref="T8:V8"/>
    <mergeCell ref="W8:Y8"/>
    <mergeCell ref="Z8:AB8"/>
    <mergeCell ref="AC8:AE8"/>
    <mergeCell ref="AF8:AH8"/>
    <mergeCell ref="AI8:AK8"/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</mergeCells>
  <pageMargins left="0" right="0" top="0" bottom="0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2020-05-26T13:56:01Z</cp:lastPrinted>
  <dcterms:created xsi:type="dcterms:W3CDTF">2014-04-25T13:36:46Z</dcterms:created>
  <dcterms:modified xsi:type="dcterms:W3CDTF">2025-06-12T15:36:47Z</dcterms:modified>
</cp:coreProperties>
</file>